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tatumi0801\Desktop\"/>
    </mc:Choice>
  </mc:AlternateContent>
  <xr:revisionPtr revIDLastSave="0" documentId="8_{9693894D-F5FC-404C-8E7B-C62F744B06E7}" xr6:coauthVersionLast="45" xr6:coauthVersionMax="45" xr10:uidLastSave="{00000000-0000-0000-0000-000000000000}"/>
  <bookViews>
    <workbookView xWindow="-120" yWindow="-120" windowWidth="20730" windowHeight="11160" xr2:uid="{FB16BC95-BCFB-40F7-8D93-AB3EC71DA662}"/>
  </bookViews>
  <sheets>
    <sheet name="わたつみの里" sheetId="1" r:id="rId1"/>
  </sheets>
  <definedNames>
    <definedName name="_xlnm.Print_Titles" localSheetId="0">わたつみの里!$1:$6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89" i="1" l="1"/>
  <c r="Q89" i="1" s="1"/>
  <c r="P88" i="1"/>
  <c r="P90" i="1" s="1"/>
  <c r="N88" i="1"/>
  <c r="N90" i="1" s="1"/>
  <c r="M88" i="1"/>
  <c r="M90" i="1" s="1"/>
  <c r="L88" i="1"/>
  <c r="L90" i="1" s="1"/>
  <c r="K88" i="1"/>
  <c r="K90" i="1" s="1"/>
  <c r="J88" i="1"/>
  <c r="J90" i="1" s="1"/>
  <c r="I88" i="1"/>
  <c r="I90" i="1" s="1"/>
  <c r="H88" i="1"/>
  <c r="H90" i="1" s="1"/>
  <c r="G88" i="1"/>
  <c r="G90" i="1" s="1"/>
  <c r="F88" i="1"/>
  <c r="F90" i="1" s="1"/>
  <c r="E88" i="1"/>
  <c r="E90" i="1" s="1"/>
  <c r="O90" i="1" s="1"/>
  <c r="Q90" i="1" s="1"/>
  <c r="O87" i="1"/>
  <c r="Q87" i="1" s="1"/>
  <c r="O86" i="1"/>
  <c r="Q86" i="1" s="1"/>
  <c r="O85" i="1"/>
  <c r="Q85" i="1" s="1"/>
  <c r="O84" i="1"/>
  <c r="Q84" i="1" s="1"/>
  <c r="O83" i="1"/>
  <c r="Q83" i="1" s="1"/>
  <c r="O82" i="1"/>
  <c r="Q82" i="1" s="1"/>
  <c r="O81" i="1"/>
  <c r="Q81" i="1" s="1"/>
  <c r="Q79" i="1"/>
  <c r="O79" i="1"/>
  <c r="Q78" i="1"/>
  <c r="O78" i="1"/>
  <c r="Q77" i="1"/>
  <c r="O77" i="1"/>
  <c r="P76" i="1"/>
  <c r="P80" i="1" s="1"/>
  <c r="P91" i="1" s="1"/>
  <c r="N76" i="1"/>
  <c r="N80" i="1" s="1"/>
  <c r="N91" i="1" s="1"/>
  <c r="M76" i="1"/>
  <c r="M80" i="1" s="1"/>
  <c r="M91" i="1" s="1"/>
  <c r="L76" i="1"/>
  <c r="L80" i="1" s="1"/>
  <c r="L91" i="1" s="1"/>
  <c r="K76" i="1"/>
  <c r="K80" i="1" s="1"/>
  <c r="K91" i="1" s="1"/>
  <c r="J76" i="1"/>
  <c r="J80" i="1" s="1"/>
  <c r="J91" i="1" s="1"/>
  <c r="I76" i="1"/>
  <c r="I80" i="1" s="1"/>
  <c r="I91" i="1" s="1"/>
  <c r="H76" i="1"/>
  <c r="H80" i="1" s="1"/>
  <c r="H91" i="1" s="1"/>
  <c r="G76" i="1"/>
  <c r="G80" i="1" s="1"/>
  <c r="G91" i="1" s="1"/>
  <c r="F76" i="1"/>
  <c r="F80" i="1" s="1"/>
  <c r="F91" i="1" s="1"/>
  <c r="E76" i="1"/>
  <c r="E80" i="1" s="1"/>
  <c r="O75" i="1"/>
  <c r="Q75" i="1" s="1"/>
  <c r="O74" i="1"/>
  <c r="Q74" i="1" s="1"/>
  <c r="O73" i="1"/>
  <c r="Q73" i="1" s="1"/>
  <c r="O72" i="1"/>
  <c r="Q72" i="1" s="1"/>
  <c r="O71" i="1"/>
  <c r="Q71" i="1" s="1"/>
  <c r="O70" i="1"/>
  <c r="Q70" i="1" s="1"/>
  <c r="O69" i="1"/>
  <c r="Q69" i="1" s="1"/>
  <c r="O68" i="1"/>
  <c r="Q68" i="1" s="1"/>
  <c r="O65" i="1"/>
  <c r="Q65" i="1" s="1"/>
  <c r="O64" i="1"/>
  <c r="Q64" i="1" s="1"/>
  <c r="O63" i="1"/>
  <c r="Q63" i="1" s="1"/>
  <c r="O62" i="1"/>
  <c r="Q62" i="1" s="1"/>
  <c r="O61" i="1"/>
  <c r="Q61" i="1" s="1"/>
  <c r="O60" i="1"/>
  <c r="Q60" i="1" s="1"/>
  <c r="O59" i="1"/>
  <c r="Q59" i="1" s="1"/>
  <c r="O58" i="1"/>
  <c r="Q58" i="1" s="1"/>
  <c r="O57" i="1"/>
  <c r="Q57" i="1" s="1"/>
  <c r="O56" i="1"/>
  <c r="Q56" i="1" s="1"/>
  <c r="O55" i="1"/>
  <c r="Q55" i="1" s="1"/>
  <c r="O54" i="1"/>
  <c r="Q54" i="1" s="1"/>
  <c r="O53" i="1"/>
  <c r="Q53" i="1" s="1"/>
  <c r="O52" i="1"/>
  <c r="Q52" i="1" s="1"/>
  <c r="O51" i="1"/>
  <c r="Q51" i="1" s="1"/>
  <c r="O50" i="1"/>
  <c r="Q50" i="1" s="1"/>
  <c r="O49" i="1"/>
  <c r="Q49" i="1" s="1"/>
  <c r="O48" i="1"/>
  <c r="Q48" i="1" s="1"/>
  <c r="O47" i="1"/>
  <c r="Q47" i="1" s="1"/>
  <c r="O46" i="1"/>
  <c r="Q46" i="1" s="1"/>
  <c r="O45" i="1"/>
  <c r="Q45" i="1" s="1"/>
  <c r="O44" i="1"/>
  <c r="Q44" i="1" s="1"/>
  <c r="P43" i="1"/>
  <c r="N43" i="1"/>
  <c r="M43" i="1"/>
  <c r="L43" i="1"/>
  <c r="K43" i="1"/>
  <c r="J43" i="1"/>
  <c r="I43" i="1"/>
  <c r="H43" i="1"/>
  <c r="G43" i="1"/>
  <c r="F43" i="1"/>
  <c r="E43" i="1"/>
  <c r="O43" i="1" s="1"/>
  <c r="Q43" i="1" s="1"/>
  <c r="Q42" i="1"/>
  <c r="O42" i="1"/>
  <c r="Q41" i="1"/>
  <c r="O41" i="1"/>
  <c r="Q40" i="1"/>
  <c r="O40" i="1"/>
  <c r="Q39" i="1"/>
  <c r="O39" i="1"/>
  <c r="Q38" i="1"/>
  <c r="O38" i="1"/>
  <c r="Q37" i="1"/>
  <c r="O37" i="1"/>
  <c r="Q36" i="1"/>
  <c r="O36" i="1"/>
  <c r="Q35" i="1"/>
  <c r="O35" i="1"/>
  <c r="Q34" i="1"/>
  <c r="O34" i="1"/>
  <c r="Q33" i="1"/>
  <c r="O33" i="1"/>
  <c r="Q32" i="1"/>
  <c r="O32" i="1"/>
  <c r="Q31" i="1"/>
  <c r="O31" i="1"/>
  <c r="P30" i="1"/>
  <c r="N30" i="1"/>
  <c r="M30" i="1"/>
  <c r="L30" i="1"/>
  <c r="K30" i="1"/>
  <c r="J30" i="1"/>
  <c r="I30" i="1"/>
  <c r="H30" i="1"/>
  <c r="G30" i="1"/>
  <c r="F30" i="1"/>
  <c r="E30" i="1"/>
  <c r="O30" i="1" s="1"/>
  <c r="Q30" i="1" s="1"/>
  <c r="O29" i="1"/>
  <c r="Q29" i="1" s="1"/>
  <c r="O28" i="1"/>
  <c r="Q28" i="1" s="1"/>
  <c r="O27" i="1"/>
  <c r="Q27" i="1" s="1"/>
  <c r="O26" i="1"/>
  <c r="Q26" i="1" s="1"/>
  <c r="O25" i="1"/>
  <c r="Q25" i="1" s="1"/>
  <c r="O24" i="1"/>
  <c r="Q24" i="1" s="1"/>
  <c r="O23" i="1"/>
  <c r="Q23" i="1" s="1"/>
  <c r="O22" i="1"/>
  <c r="Q22" i="1" s="1"/>
  <c r="P21" i="1"/>
  <c r="P66" i="1" s="1"/>
  <c r="N21" i="1"/>
  <c r="N66" i="1" s="1"/>
  <c r="M21" i="1"/>
  <c r="M66" i="1" s="1"/>
  <c r="L21" i="1"/>
  <c r="L66" i="1" s="1"/>
  <c r="K21" i="1"/>
  <c r="K66" i="1" s="1"/>
  <c r="J21" i="1"/>
  <c r="J66" i="1" s="1"/>
  <c r="I21" i="1"/>
  <c r="I66" i="1" s="1"/>
  <c r="H21" i="1"/>
  <c r="H66" i="1" s="1"/>
  <c r="G21" i="1"/>
  <c r="G66" i="1" s="1"/>
  <c r="F21" i="1"/>
  <c r="F66" i="1" s="1"/>
  <c r="E21" i="1"/>
  <c r="E66" i="1" s="1"/>
  <c r="O19" i="1"/>
  <c r="Q19" i="1" s="1"/>
  <c r="O18" i="1"/>
  <c r="Q18" i="1" s="1"/>
  <c r="O17" i="1"/>
  <c r="Q17" i="1" s="1"/>
  <c r="O16" i="1"/>
  <c r="Q16" i="1" s="1"/>
  <c r="P15" i="1"/>
  <c r="N15" i="1"/>
  <c r="M15" i="1"/>
  <c r="L15" i="1"/>
  <c r="K15" i="1"/>
  <c r="J15" i="1"/>
  <c r="I15" i="1"/>
  <c r="H15" i="1"/>
  <c r="G15" i="1"/>
  <c r="F15" i="1"/>
  <c r="E15" i="1"/>
  <c r="O15" i="1" s="1"/>
  <c r="Q15" i="1" s="1"/>
  <c r="Q14" i="1"/>
  <c r="O14" i="1"/>
  <c r="Q13" i="1"/>
  <c r="O13" i="1"/>
  <c r="P12" i="1"/>
  <c r="N12" i="1"/>
  <c r="M12" i="1"/>
  <c r="L12" i="1"/>
  <c r="K12" i="1"/>
  <c r="J12" i="1"/>
  <c r="I12" i="1"/>
  <c r="H12" i="1"/>
  <c r="G12" i="1"/>
  <c r="F12" i="1"/>
  <c r="E12" i="1"/>
  <c r="O12" i="1" s="1"/>
  <c r="Q12" i="1" s="1"/>
  <c r="O11" i="1"/>
  <c r="Q11" i="1" s="1"/>
  <c r="O10" i="1"/>
  <c r="Q10" i="1" s="1"/>
  <c r="O9" i="1"/>
  <c r="Q9" i="1" s="1"/>
  <c r="P8" i="1"/>
  <c r="P7" i="1" s="1"/>
  <c r="P20" i="1" s="1"/>
  <c r="P67" i="1" s="1"/>
  <c r="P92" i="1" s="1"/>
  <c r="N8" i="1"/>
  <c r="N7" i="1" s="1"/>
  <c r="N20" i="1" s="1"/>
  <c r="N67" i="1" s="1"/>
  <c r="N92" i="1" s="1"/>
  <c r="M8" i="1"/>
  <c r="L8" i="1"/>
  <c r="L7" i="1" s="1"/>
  <c r="L20" i="1" s="1"/>
  <c r="L67" i="1" s="1"/>
  <c r="L92" i="1" s="1"/>
  <c r="K8" i="1"/>
  <c r="J8" i="1"/>
  <c r="J7" i="1" s="1"/>
  <c r="J20" i="1" s="1"/>
  <c r="J67" i="1" s="1"/>
  <c r="J92" i="1" s="1"/>
  <c r="I8" i="1"/>
  <c r="H8" i="1"/>
  <c r="H7" i="1" s="1"/>
  <c r="H20" i="1" s="1"/>
  <c r="H67" i="1" s="1"/>
  <c r="H92" i="1" s="1"/>
  <c r="G8" i="1"/>
  <c r="F8" i="1"/>
  <c r="F7" i="1" s="1"/>
  <c r="F20" i="1" s="1"/>
  <c r="F67" i="1" s="1"/>
  <c r="F92" i="1" s="1"/>
  <c r="E8" i="1"/>
  <c r="O8" i="1" s="1"/>
  <c r="Q8" i="1" s="1"/>
  <c r="M7" i="1"/>
  <c r="M20" i="1" s="1"/>
  <c r="M67" i="1" s="1"/>
  <c r="M92" i="1" s="1"/>
  <c r="K7" i="1"/>
  <c r="K20" i="1" s="1"/>
  <c r="K67" i="1" s="1"/>
  <c r="K92" i="1" s="1"/>
  <c r="I7" i="1"/>
  <c r="I20" i="1" s="1"/>
  <c r="I67" i="1" s="1"/>
  <c r="I92" i="1" s="1"/>
  <c r="G7" i="1"/>
  <c r="G20" i="1" s="1"/>
  <c r="G67" i="1" s="1"/>
  <c r="G92" i="1" s="1"/>
  <c r="E7" i="1"/>
  <c r="E20" i="1" s="1"/>
  <c r="E67" i="1" l="1"/>
  <c r="O20" i="1"/>
  <c r="Q20" i="1" s="1"/>
  <c r="Q67" i="1" s="1"/>
  <c r="E91" i="1"/>
  <c r="O91" i="1" s="1"/>
  <c r="O80" i="1"/>
  <c r="Q80" i="1" s="1"/>
  <c r="Q91" i="1" s="1"/>
  <c r="O66" i="1"/>
  <c r="Q66" i="1" s="1"/>
  <c r="O88" i="1"/>
  <c r="Q88" i="1" s="1"/>
  <c r="O21" i="1"/>
  <c r="Q21" i="1" s="1"/>
  <c r="O76" i="1"/>
  <c r="Q76" i="1" s="1"/>
  <c r="O7" i="1"/>
  <c r="Q7" i="1" s="1"/>
  <c r="Q92" i="1" l="1"/>
  <c r="E92" i="1"/>
  <c r="O92" i="1" s="1"/>
  <c r="O67" i="1"/>
</calcChain>
</file>

<file path=xl/sharedStrings.xml><?xml version="1.0" encoding="utf-8"?>
<sst xmlns="http://schemas.openxmlformats.org/spreadsheetml/2006/main" count="111" uniqueCount="104">
  <si>
    <t>別紙３（⑪）</t>
    <rPh sb="0" eb="2">
      <t>ベッシ</t>
    </rPh>
    <phoneticPr fontId="3"/>
  </si>
  <si>
    <t>わたつみの里  事業活動明細書</t>
    <phoneticPr fontId="3"/>
  </si>
  <si>
    <t>（自）平成31年4月1日  （至）令和2年3月31日</t>
    <phoneticPr fontId="3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</si>
  <si>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</si>
  <si>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</si>
  <si>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</si>
  <si>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</si>
  <si>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</si>
  <si>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</si>
  <si>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本部経理区分_社会福祉法人　わたつみ会</t>
    <phoneticPr fontId="2"/>
  </si>
  <si>
    <t>障害者支援施設（施設入所支援）_障がい者支援施設　わたつみの里</t>
  </si>
  <si>
    <t>障害者支援施設（生活介護）_わたつみの里　生活介護事業所</t>
  </si>
  <si>
    <t>障害福祉サービス事業（居宅介護）_スマイルサポート　わたつみ</t>
  </si>
  <si>
    <t>障害福祉サービス事業（同行援護）_スマイルサポート　わたつみ</t>
  </si>
  <si>
    <t>障害福祉サービス事業（行動援護）_スマイルサポート　わたつみ</t>
  </si>
  <si>
    <t>障害福祉サービス事業（短期入所）_障がい者支援施設　わたつみの里</t>
  </si>
  <si>
    <t>計画相談支援_わたつみの里　相談支援事業所</t>
  </si>
  <si>
    <t>移動支援事業_スマイルサポート　わたつみ</t>
  </si>
  <si>
    <t>（公益）その他所轄庁が認めた事業_わたつみの里　日中一時支援事業所</t>
  </si>
  <si>
    <t>サービス活動増減の部</t>
  </si>
  <si>
    <t>収益</t>
  </si>
  <si>
    <t>障害福祉サービス等事業収益</t>
  </si>
  <si>
    <t>　自立支援給付費収益</t>
  </si>
  <si>
    <t>　　介護給付費収益</t>
  </si>
  <si>
    <t>　　計画相談支援給付費収益</t>
  </si>
  <si>
    <t>　利用者負担金収益</t>
  </si>
  <si>
    <t>　補足給付費収益</t>
  </si>
  <si>
    <t>　　特定障害者特別給付費収益</t>
  </si>
  <si>
    <t>　特定費用収益</t>
  </si>
  <si>
    <t>　その他の事業収益</t>
  </si>
  <si>
    <t>　　受託事業収益（公費）</t>
  </si>
  <si>
    <t>　　受託事業収益（一般）</t>
  </si>
  <si>
    <t>　　その他の事業収益</t>
  </si>
  <si>
    <t>経常経費寄附金収益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</si>
  <si>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</si>
  <si>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</si>
  <si>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</si>
  <si>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</si>
  <si>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</si>
  <si>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</si>
  <si>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非常勤職員給与</t>
  </si>
  <si>
    <t>　派遣職員費</t>
  </si>
  <si>
    <t>　退職給付費用</t>
  </si>
  <si>
    <t>　役員退職慰労金</t>
  </si>
  <si>
    <t>　法定福利費</t>
  </si>
  <si>
    <t>事業費</t>
  </si>
  <si>
    <t>　給食費</t>
  </si>
  <si>
    <t>　保健衛生費</t>
  </si>
  <si>
    <t>　教養娯楽費</t>
  </si>
  <si>
    <t>　日用品費</t>
  </si>
  <si>
    <t>　水道光熱費</t>
  </si>
  <si>
    <t>　燃料費</t>
  </si>
  <si>
    <t>　消耗器具備品費</t>
  </si>
  <si>
    <t>　保険料</t>
  </si>
  <si>
    <t>　賃借料</t>
  </si>
  <si>
    <t>　教育指導費</t>
  </si>
  <si>
    <t>　車輌費</t>
  </si>
  <si>
    <t>　雑費</t>
  </si>
  <si>
    <t>事務費</t>
  </si>
  <si>
    <t>　福利厚生費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</si>
  <si>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</si>
  <si>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</si>
  <si>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</si>
  <si>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</si>
  <si>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</si>
  <si>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</si>
  <si>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</si>
  <si>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</si>
  <si>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</si>
  <si>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</si>
  <si>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租税公課</t>
  </si>
  <si>
    <t>　保守料</t>
  </si>
  <si>
    <t>　渉外費</t>
  </si>
  <si>
    <t>　諸会費</t>
  </si>
  <si>
    <t>減価償却費</t>
  </si>
  <si>
    <t>国庫補助金等特別積立金取崩額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</si>
  <si>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</si>
  <si>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</si>
  <si>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</si>
  <si>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</si>
  <si>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</si>
  <si>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</si>
  <si>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</si>
  <si>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</si>
  <si>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</si>
  <si>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</si>
  <si>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</si>
  <si>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</si>
  <si>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</si>
  <si>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</si>
  <si>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</si>
  <si>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</si>
  <si>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</si>
  <si>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</si>
  <si>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</si>
  <si>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</si>
  <si>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</si>
  <si>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</si>
  <si>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</si>
  <si>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</si>
  <si>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　利用者等外給食費</t>
  </si>
  <si>
    <t>サービス活動外費用計（５）</t>
  </si>
  <si>
    <t>サービス活動外増減差額（６）＝（４）－（５）</t>
  </si>
  <si>
    <t>経常増減差額（７）＝（３）＋（６）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</si>
</sst>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0" fontId="7" fillId="0" borderId="10" xfId="2" applyFont="1" applyBorder="1" applyAlignment="1">
      <alignment horizontal="left" vertical="center" textRotation="255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9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vertical="center"/>
    </xf>
    <xf numFmtId="0" fontId="7" fillId="0" borderId="12" xfId="2" applyFont="1" applyBorder="1" applyAlignment="1">
      <alignment vertical="center" shrinkToFit="1"/>
    </xf>
    <xf numFmtId="176" fontId="9" fillId="0" borderId="12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13" xfId="2" applyFont="1" applyBorder="1" applyAlignment="1">
      <alignment vertical="center"/>
    </xf>
  </cellXfs>
  <cellStyles count="3">
    <cellStyle name="標準" xfId="0" builtinId="0"/>
    <cellStyle name="標準 2" xfId="2" xr:uid="{8706B8BD-0F14-4785-B0F8-1327672EC9E5}"/>
    <cellStyle name="標準 3" xfId="1" xr:uid="{154CB43E-83B4-4F2C-AABD-C0992ACC33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02E46-C491-4529-8664-91A2E0E9E8AB}">
  <sheetPr>
    <pageSetUpPr fitToPage="1"/>
  </sheetPr>
  <dimension ref="B1:Q92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17" width="20.75" customWidth="1"/>
  </cols>
  <sheetData>
    <row r="1" spans="2:17" ht="21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P1" s="2"/>
      <c r="Q1" s="3" t="s">
        <v>0</v>
      </c>
    </row>
    <row r="2" spans="2:17" ht="21" x14ac:dyDescent="0.4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21" x14ac:dyDescent="0.4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2:17" x14ac:dyDescent="0.4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7"/>
      <c r="P4" s="7"/>
      <c r="Q4" s="6" t="s">
        <v>3</v>
      </c>
    </row>
    <row r="5" spans="2:17" x14ac:dyDescent="0.4">
      <c r="B5" s="8" t="s">
        <v>4</v>
      </c>
      <c r="C5" s="9"/>
      <c r="D5" s="10"/>
      <c r="E5" s="11" t="s">
        <v>5</v>
      </c>
      <c r="F5" s="12"/>
      <c r="G5" s="12"/>
      <c r="H5" s="12"/>
      <c r="I5" s="12"/>
      <c r="J5" s="12"/>
      <c r="K5" s="12"/>
      <c r="L5" s="12"/>
      <c r="M5" s="12"/>
      <c r="N5" s="12"/>
      <c r="O5" s="13" t="s">
        <v>6</v>
      </c>
      <c r="P5" s="13" t="s">
        <v>7</v>
      </c>
      <c r="Q5" s="13" t="s">
        <v>8</v>
      </c>
    </row>
    <row r="6" spans="2:17" ht="99.75" x14ac:dyDescent="0.4">
      <c r="B6" s="14"/>
      <c r="C6" s="15"/>
      <c r="D6" s="16"/>
      <c r="E6" s="17" t="s">
        <v>9</v>
      </c>
      <c r="F6" s="18" t="s">
        <v>10</v>
      </c>
      <c r="G6" s="18" t="s">
        <v>11</v>
      </c>
      <c r="H6" s="18" t="s">
        <v>12</v>
      </c>
      <c r="I6" s="18" t="s">
        <v>13</v>
      </c>
      <c r="J6" s="18" t="s">
        <v>14</v>
      </c>
      <c r="K6" s="18" t="s">
        <v>15</v>
      </c>
      <c r="L6" s="18" t="s">
        <v>16</v>
      </c>
      <c r="M6" s="18" t="s">
        <v>17</v>
      </c>
      <c r="N6" s="18" t="s">
        <v>18</v>
      </c>
      <c r="O6" s="19"/>
      <c r="P6" s="19"/>
      <c r="Q6" s="19"/>
    </row>
    <row r="7" spans="2:17" x14ac:dyDescent="0.4">
      <c r="B7" s="20" t="s">
        <v>19</v>
      </c>
      <c r="C7" s="20" t="s">
        <v>20</v>
      </c>
      <c r="D7" s="21" t="s">
        <v>21</v>
      </c>
      <c r="E7" s="22">
        <f t="shared" ref="E7:N7" si="0">+E8+E11+E12+E14+E15</f>
        <v>0</v>
      </c>
      <c r="F7" s="22">
        <f t="shared" si="0"/>
        <v>71326862</v>
      </c>
      <c r="G7" s="22">
        <f t="shared" si="0"/>
        <v>95832331</v>
      </c>
      <c r="H7" s="22">
        <f t="shared" si="0"/>
        <v>0</v>
      </c>
      <c r="I7" s="22">
        <f t="shared" si="0"/>
        <v>0</v>
      </c>
      <c r="J7" s="22">
        <f t="shared" si="0"/>
        <v>0</v>
      </c>
      <c r="K7" s="22">
        <f t="shared" si="0"/>
        <v>7550182</v>
      </c>
      <c r="L7" s="22">
        <f t="shared" si="0"/>
        <v>2030888</v>
      </c>
      <c r="M7" s="22">
        <f t="shared" si="0"/>
        <v>0</v>
      </c>
      <c r="N7" s="22">
        <f t="shared" si="0"/>
        <v>185739</v>
      </c>
      <c r="O7" s="22">
        <f>+E7+F7+G7+H7+I7+J7+K7+L7+M7+N7</f>
        <v>176926002</v>
      </c>
      <c r="P7" s="22">
        <f>+P8+P11+P12+P14+P15</f>
        <v>0</v>
      </c>
      <c r="Q7" s="22">
        <f>O7-ABS(P7)</f>
        <v>176926002</v>
      </c>
    </row>
    <row r="8" spans="2:17" x14ac:dyDescent="0.4">
      <c r="B8" s="23"/>
      <c r="C8" s="23"/>
      <c r="D8" s="24" t="s">
        <v>22</v>
      </c>
      <c r="E8" s="25">
        <f t="shared" ref="E8:N8" si="1">+E9+E10</f>
        <v>0</v>
      </c>
      <c r="F8" s="25">
        <f t="shared" si="1"/>
        <v>52393377</v>
      </c>
      <c r="G8" s="25">
        <f t="shared" si="1"/>
        <v>94795328</v>
      </c>
      <c r="H8" s="25">
        <f t="shared" si="1"/>
        <v>0</v>
      </c>
      <c r="I8" s="25">
        <f t="shared" si="1"/>
        <v>0</v>
      </c>
      <c r="J8" s="25">
        <f t="shared" si="1"/>
        <v>0</v>
      </c>
      <c r="K8" s="25">
        <f t="shared" si="1"/>
        <v>6814506</v>
      </c>
      <c r="L8" s="25">
        <f t="shared" si="1"/>
        <v>2030888</v>
      </c>
      <c r="M8" s="25">
        <f t="shared" si="1"/>
        <v>0</v>
      </c>
      <c r="N8" s="25">
        <f t="shared" si="1"/>
        <v>0</v>
      </c>
      <c r="O8" s="25">
        <f t="shared" ref="O8:O71" si="2">+E8+F8+G8+H8+I8+J8+K8+L8+M8+N8</f>
        <v>156034099</v>
      </c>
      <c r="P8" s="25">
        <f>+P9+P10</f>
        <v>0</v>
      </c>
      <c r="Q8" s="25">
        <f t="shared" ref="Q8:Q71" si="3">O8-ABS(P8)</f>
        <v>156034099</v>
      </c>
    </row>
    <row r="9" spans="2:17" x14ac:dyDescent="0.4">
      <c r="B9" s="23"/>
      <c r="C9" s="23"/>
      <c r="D9" s="24" t="s">
        <v>23</v>
      </c>
      <c r="E9" s="25"/>
      <c r="F9" s="25">
        <v>52393377</v>
      </c>
      <c r="G9" s="25">
        <v>94795328</v>
      </c>
      <c r="H9" s="25"/>
      <c r="I9" s="25"/>
      <c r="J9" s="25"/>
      <c r="K9" s="25">
        <v>6814506</v>
      </c>
      <c r="L9" s="25"/>
      <c r="M9" s="25"/>
      <c r="N9" s="25"/>
      <c r="O9" s="25">
        <f t="shared" si="2"/>
        <v>154003211</v>
      </c>
      <c r="P9" s="25"/>
      <c r="Q9" s="25">
        <f t="shared" si="3"/>
        <v>154003211</v>
      </c>
    </row>
    <row r="10" spans="2:17" x14ac:dyDescent="0.4">
      <c r="B10" s="23"/>
      <c r="C10" s="23"/>
      <c r="D10" s="24" t="s">
        <v>24</v>
      </c>
      <c r="E10" s="25"/>
      <c r="F10" s="25"/>
      <c r="G10" s="25"/>
      <c r="H10" s="25"/>
      <c r="I10" s="25"/>
      <c r="J10" s="25"/>
      <c r="K10" s="25"/>
      <c r="L10" s="25">
        <v>2030888</v>
      </c>
      <c r="M10" s="25"/>
      <c r="N10" s="25"/>
      <c r="O10" s="25">
        <f t="shared" si="2"/>
        <v>2030888</v>
      </c>
      <c r="P10" s="25"/>
      <c r="Q10" s="25">
        <f t="shared" si="3"/>
        <v>2030888</v>
      </c>
    </row>
    <row r="11" spans="2:17" x14ac:dyDescent="0.4">
      <c r="B11" s="23"/>
      <c r="C11" s="23"/>
      <c r="D11" s="24" t="s">
        <v>25</v>
      </c>
      <c r="E11" s="25"/>
      <c r="F11" s="25">
        <v>327583</v>
      </c>
      <c r="G11" s="25">
        <v>1037003</v>
      </c>
      <c r="H11" s="25"/>
      <c r="I11" s="25"/>
      <c r="J11" s="25"/>
      <c r="K11" s="25">
        <v>735676</v>
      </c>
      <c r="L11" s="25"/>
      <c r="M11" s="25"/>
      <c r="N11" s="25"/>
      <c r="O11" s="25">
        <f t="shared" si="2"/>
        <v>2100262</v>
      </c>
      <c r="P11" s="25"/>
      <c r="Q11" s="25">
        <f t="shared" si="3"/>
        <v>2100262</v>
      </c>
    </row>
    <row r="12" spans="2:17" x14ac:dyDescent="0.4">
      <c r="B12" s="23"/>
      <c r="C12" s="23"/>
      <c r="D12" s="24" t="s">
        <v>26</v>
      </c>
      <c r="E12" s="25">
        <f t="shared" ref="E12:N12" si="4">+E13</f>
        <v>0</v>
      </c>
      <c r="F12" s="25">
        <f t="shared" si="4"/>
        <v>3815199</v>
      </c>
      <c r="G12" s="25">
        <f t="shared" si="4"/>
        <v>0</v>
      </c>
      <c r="H12" s="25">
        <f t="shared" si="4"/>
        <v>0</v>
      </c>
      <c r="I12" s="25">
        <f t="shared" si="4"/>
        <v>0</v>
      </c>
      <c r="J12" s="25">
        <f t="shared" si="4"/>
        <v>0</v>
      </c>
      <c r="K12" s="25">
        <f t="shared" si="4"/>
        <v>0</v>
      </c>
      <c r="L12" s="25">
        <f t="shared" si="4"/>
        <v>0</v>
      </c>
      <c r="M12" s="25">
        <f t="shared" si="4"/>
        <v>0</v>
      </c>
      <c r="N12" s="25">
        <f t="shared" si="4"/>
        <v>0</v>
      </c>
      <c r="O12" s="25">
        <f t="shared" si="2"/>
        <v>3815199</v>
      </c>
      <c r="P12" s="25">
        <f>+P13</f>
        <v>0</v>
      </c>
      <c r="Q12" s="25">
        <f t="shared" si="3"/>
        <v>3815199</v>
      </c>
    </row>
    <row r="13" spans="2:17" x14ac:dyDescent="0.4">
      <c r="B13" s="23"/>
      <c r="C13" s="23"/>
      <c r="D13" s="24" t="s">
        <v>27</v>
      </c>
      <c r="E13" s="25"/>
      <c r="F13" s="25">
        <v>3815199</v>
      </c>
      <c r="G13" s="25"/>
      <c r="H13" s="25"/>
      <c r="I13" s="25"/>
      <c r="J13" s="25"/>
      <c r="K13" s="25"/>
      <c r="L13" s="25"/>
      <c r="M13" s="25"/>
      <c r="N13" s="25"/>
      <c r="O13" s="25">
        <f t="shared" si="2"/>
        <v>3815199</v>
      </c>
      <c r="P13" s="25"/>
      <c r="Q13" s="25">
        <f t="shared" si="3"/>
        <v>3815199</v>
      </c>
    </row>
    <row r="14" spans="2:17" x14ac:dyDescent="0.4">
      <c r="B14" s="23"/>
      <c r="C14" s="23"/>
      <c r="D14" s="24" t="s">
        <v>28</v>
      </c>
      <c r="E14" s="25"/>
      <c r="F14" s="25">
        <v>13782628</v>
      </c>
      <c r="G14" s="25"/>
      <c r="H14" s="25"/>
      <c r="I14" s="25"/>
      <c r="J14" s="25"/>
      <c r="K14" s="25"/>
      <c r="L14" s="25"/>
      <c r="M14" s="25"/>
      <c r="N14" s="25"/>
      <c r="O14" s="25">
        <f t="shared" si="2"/>
        <v>13782628</v>
      </c>
      <c r="P14" s="25"/>
      <c r="Q14" s="25">
        <f t="shared" si="3"/>
        <v>13782628</v>
      </c>
    </row>
    <row r="15" spans="2:17" x14ac:dyDescent="0.4">
      <c r="B15" s="23"/>
      <c r="C15" s="23"/>
      <c r="D15" s="24" t="s">
        <v>29</v>
      </c>
      <c r="E15" s="25">
        <f t="shared" ref="E15:N15" si="5">+E16+E17+E18</f>
        <v>0</v>
      </c>
      <c r="F15" s="25">
        <f t="shared" si="5"/>
        <v>1008075</v>
      </c>
      <c r="G15" s="25">
        <f t="shared" si="5"/>
        <v>0</v>
      </c>
      <c r="H15" s="25">
        <f t="shared" si="5"/>
        <v>0</v>
      </c>
      <c r="I15" s="25">
        <f t="shared" si="5"/>
        <v>0</v>
      </c>
      <c r="J15" s="25">
        <f t="shared" si="5"/>
        <v>0</v>
      </c>
      <c r="K15" s="25">
        <f t="shared" si="5"/>
        <v>0</v>
      </c>
      <c r="L15" s="25">
        <f t="shared" si="5"/>
        <v>0</v>
      </c>
      <c r="M15" s="25">
        <f t="shared" si="5"/>
        <v>0</v>
      </c>
      <c r="N15" s="25">
        <f t="shared" si="5"/>
        <v>185739</v>
      </c>
      <c r="O15" s="25">
        <f t="shared" si="2"/>
        <v>1193814</v>
      </c>
      <c r="P15" s="25">
        <f>+P16+P17+P18</f>
        <v>0</v>
      </c>
      <c r="Q15" s="25">
        <f t="shared" si="3"/>
        <v>1193814</v>
      </c>
    </row>
    <row r="16" spans="2:17" x14ac:dyDescent="0.4">
      <c r="B16" s="23"/>
      <c r="C16" s="23"/>
      <c r="D16" s="24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>
        <v>171529</v>
      </c>
      <c r="O16" s="25">
        <f t="shared" si="2"/>
        <v>171529</v>
      </c>
      <c r="P16" s="25"/>
      <c r="Q16" s="25">
        <f t="shared" si="3"/>
        <v>171529</v>
      </c>
    </row>
    <row r="17" spans="2:17" x14ac:dyDescent="0.4">
      <c r="B17" s="23"/>
      <c r="C17" s="23"/>
      <c r="D17" s="24" t="s">
        <v>31</v>
      </c>
      <c r="E17" s="25"/>
      <c r="F17" s="25"/>
      <c r="G17" s="25"/>
      <c r="H17" s="25"/>
      <c r="I17" s="25"/>
      <c r="J17" s="25"/>
      <c r="K17" s="25"/>
      <c r="L17" s="25"/>
      <c r="M17" s="25"/>
      <c r="N17" s="25">
        <v>14210</v>
      </c>
      <c r="O17" s="25">
        <f t="shared" si="2"/>
        <v>14210</v>
      </c>
      <c r="P17" s="25"/>
      <c r="Q17" s="25">
        <f t="shared" si="3"/>
        <v>14210</v>
      </c>
    </row>
    <row r="18" spans="2:17" x14ac:dyDescent="0.4">
      <c r="B18" s="23"/>
      <c r="C18" s="23"/>
      <c r="D18" s="24" t="s">
        <v>32</v>
      </c>
      <c r="E18" s="25"/>
      <c r="F18" s="25">
        <v>1008075</v>
      </c>
      <c r="G18" s="25"/>
      <c r="H18" s="25"/>
      <c r="I18" s="25"/>
      <c r="J18" s="25"/>
      <c r="K18" s="25"/>
      <c r="L18" s="25"/>
      <c r="M18" s="25"/>
      <c r="N18" s="25"/>
      <c r="O18" s="25">
        <f t="shared" si="2"/>
        <v>1008075</v>
      </c>
      <c r="P18" s="25"/>
      <c r="Q18" s="25">
        <f t="shared" si="3"/>
        <v>1008075</v>
      </c>
    </row>
    <row r="19" spans="2:17" x14ac:dyDescent="0.4">
      <c r="B19" s="23"/>
      <c r="C19" s="23"/>
      <c r="D19" s="24" t="s">
        <v>33</v>
      </c>
      <c r="E19" s="25"/>
      <c r="F19" s="25">
        <v>811000</v>
      </c>
      <c r="G19" s="25">
        <v>20000</v>
      </c>
      <c r="H19" s="25"/>
      <c r="I19" s="25"/>
      <c r="J19" s="25"/>
      <c r="K19" s="25"/>
      <c r="L19" s="25"/>
      <c r="M19" s="25"/>
      <c r="N19" s="25"/>
      <c r="O19" s="25">
        <f t="shared" si="2"/>
        <v>831000</v>
      </c>
      <c r="P19" s="25"/>
      <c r="Q19" s="25">
        <f t="shared" si="3"/>
        <v>831000</v>
      </c>
    </row>
    <row r="20" spans="2:17" x14ac:dyDescent="0.4">
      <c r="B20" s="23"/>
      <c r="C20" s="26"/>
      <c r="D20" s="27" t="s">
        <v>34</v>
      </c>
      <c r="E20" s="28">
        <f t="shared" ref="E20:N20" si="6">+E7+E19</f>
        <v>0</v>
      </c>
      <c r="F20" s="28">
        <f t="shared" si="6"/>
        <v>72137862</v>
      </c>
      <c r="G20" s="28">
        <f t="shared" si="6"/>
        <v>95852331</v>
      </c>
      <c r="H20" s="28">
        <f t="shared" si="6"/>
        <v>0</v>
      </c>
      <c r="I20" s="28">
        <f t="shared" si="6"/>
        <v>0</v>
      </c>
      <c r="J20" s="28">
        <f t="shared" si="6"/>
        <v>0</v>
      </c>
      <c r="K20" s="28">
        <f t="shared" si="6"/>
        <v>7550182</v>
      </c>
      <c r="L20" s="28">
        <f t="shared" si="6"/>
        <v>2030888</v>
      </c>
      <c r="M20" s="28">
        <f t="shared" si="6"/>
        <v>0</v>
      </c>
      <c r="N20" s="28">
        <f t="shared" si="6"/>
        <v>185739</v>
      </c>
      <c r="O20" s="28">
        <f t="shared" si="2"/>
        <v>177757002</v>
      </c>
      <c r="P20" s="28">
        <f>+P7+P19</f>
        <v>0</v>
      </c>
      <c r="Q20" s="28">
        <f t="shared" si="3"/>
        <v>177757002</v>
      </c>
    </row>
    <row r="21" spans="2:17" x14ac:dyDescent="0.4">
      <c r="B21" s="23"/>
      <c r="C21" s="20" t="s">
        <v>35</v>
      </c>
      <c r="D21" s="24" t="s">
        <v>36</v>
      </c>
      <c r="E21" s="25">
        <f t="shared" ref="E21:N21" si="7">+E22+E23+E24+E25+E26+E27+E28+E29</f>
        <v>280000</v>
      </c>
      <c r="F21" s="25">
        <f t="shared" si="7"/>
        <v>44520119</v>
      </c>
      <c r="G21" s="25">
        <f t="shared" si="7"/>
        <v>59213952</v>
      </c>
      <c r="H21" s="25">
        <f t="shared" si="7"/>
        <v>0</v>
      </c>
      <c r="I21" s="25">
        <f t="shared" si="7"/>
        <v>0</v>
      </c>
      <c r="J21" s="25">
        <f t="shared" si="7"/>
        <v>0</v>
      </c>
      <c r="K21" s="25">
        <f t="shared" si="7"/>
        <v>4605530</v>
      </c>
      <c r="L21" s="25">
        <f t="shared" si="7"/>
        <v>1206211</v>
      </c>
      <c r="M21" s="25">
        <f t="shared" si="7"/>
        <v>0</v>
      </c>
      <c r="N21" s="25">
        <f t="shared" si="7"/>
        <v>109654</v>
      </c>
      <c r="O21" s="25">
        <f t="shared" si="2"/>
        <v>109935466</v>
      </c>
      <c r="P21" s="25">
        <f>+P22+P23+P24+P25+P26+P27+P28+P29</f>
        <v>0</v>
      </c>
      <c r="Q21" s="25">
        <f t="shared" si="3"/>
        <v>109935466</v>
      </c>
    </row>
    <row r="22" spans="2:17" x14ac:dyDescent="0.4">
      <c r="B22" s="23"/>
      <c r="C22" s="23"/>
      <c r="D22" s="24" t="s">
        <v>37</v>
      </c>
      <c r="E22" s="25">
        <v>280000</v>
      </c>
      <c r="F22" s="25"/>
      <c r="G22" s="25"/>
      <c r="H22" s="25"/>
      <c r="I22" s="25"/>
      <c r="J22" s="25"/>
      <c r="K22" s="25"/>
      <c r="L22" s="25"/>
      <c r="M22" s="25"/>
      <c r="N22" s="25"/>
      <c r="O22" s="25">
        <f t="shared" si="2"/>
        <v>280000</v>
      </c>
      <c r="P22" s="25"/>
      <c r="Q22" s="25">
        <f t="shared" si="3"/>
        <v>280000</v>
      </c>
    </row>
    <row r="23" spans="2:17" x14ac:dyDescent="0.4">
      <c r="B23" s="23"/>
      <c r="C23" s="23"/>
      <c r="D23" s="24" t="s">
        <v>38</v>
      </c>
      <c r="E23" s="25"/>
      <c r="F23" s="25">
        <v>24974733</v>
      </c>
      <c r="G23" s="25">
        <v>33217625</v>
      </c>
      <c r="H23" s="25"/>
      <c r="I23" s="25"/>
      <c r="J23" s="25"/>
      <c r="K23" s="25">
        <v>2583593</v>
      </c>
      <c r="L23" s="25">
        <v>676656</v>
      </c>
      <c r="M23" s="25"/>
      <c r="N23" s="25">
        <v>61514</v>
      </c>
      <c r="O23" s="25">
        <f t="shared" si="2"/>
        <v>61514121</v>
      </c>
      <c r="P23" s="25"/>
      <c r="Q23" s="25">
        <f t="shared" si="3"/>
        <v>61514121</v>
      </c>
    </row>
    <row r="24" spans="2:17" x14ac:dyDescent="0.4">
      <c r="B24" s="23"/>
      <c r="C24" s="23"/>
      <c r="D24" s="24" t="s">
        <v>39</v>
      </c>
      <c r="E24" s="25"/>
      <c r="F24" s="25">
        <v>5955146</v>
      </c>
      <c r="G24" s="25">
        <v>7920637</v>
      </c>
      <c r="H24" s="25"/>
      <c r="I24" s="25"/>
      <c r="J24" s="25"/>
      <c r="K24" s="25">
        <v>616050</v>
      </c>
      <c r="L24" s="25">
        <v>161346</v>
      </c>
      <c r="M24" s="25"/>
      <c r="N24" s="25">
        <v>14668</v>
      </c>
      <c r="O24" s="25">
        <f t="shared" si="2"/>
        <v>14667847</v>
      </c>
      <c r="P24" s="25"/>
      <c r="Q24" s="25">
        <f t="shared" si="3"/>
        <v>14667847</v>
      </c>
    </row>
    <row r="25" spans="2:17" x14ac:dyDescent="0.4">
      <c r="B25" s="23"/>
      <c r="C25" s="23"/>
      <c r="D25" s="24" t="s">
        <v>40</v>
      </c>
      <c r="E25" s="25"/>
      <c r="F25" s="25">
        <v>5382951</v>
      </c>
      <c r="G25" s="25">
        <v>7159589</v>
      </c>
      <c r="H25" s="25"/>
      <c r="I25" s="25"/>
      <c r="J25" s="25"/>
      <c r="K25" s="25">
        <v>556857</v>
      </c>
      <c r="L25" s="25">
        <v>145844</v>
      </c>
      <c r="M25" s="25"/>
      <c r="N25" s="25">
        <v>13258</v>
      </c>
      <c r="O25" s="25">
        <f t="shared" si="2"/>
        <v>13258499</v>
      </c>
      <c r="P25" s="25"/>
      <c r="Q25" s="25">
        <f t="shared" si="3"/>
        <v>13258499</v>
      </c>
    </row>
    <row r="26" spans="2:17" x14ac:dyDescent="0.4">
      <c r="B26" s="23"/>
      <c r="C26" s="23"/>
      <c r="D26" s="24" t="s">
        <v>41</v>
      </c>
      <c r="E26" s="25"/>
      <c r="F26" s="25">
        <v>2396372</v>
      </c>
      <c r="G26" s="25">
        <v>3187294</v>
      </c>
      <c r="H26" s="25"/>
      <c r="I26" s="25"/>
      <c r="J26" s="25"/>
      <c r="K26" s="25">
        <v>247901</v>
      </c>
      <c r="L26" s="25">
        <v>64926</v>
      </c>
      <c r="M26" s="25"/>
      <c r="N26" s="25">
        <v>5902</v>
      </c>
      <c r="O26" s="25">
        <f t="shared" si="2"/>
        <v>5902395</v>
      </c>
      <c r="P26" s="25"/>
      <c r="Q26" s="25">
        <f t="shared" si="3"/>
        <v>5902395</v>
      </c>
    </row>
    <row r="27" spans="2:17" x14ac:dyDescent="0.4">
      <c r="B27" s="23"/>
      <c r="C27" s="23"/>
      <c r="D27" s="24" t="s">
        <v>42</v>
      </c>
      <c r="E27" s="25"/>
      <c r="F27" s="25">
        <v>617729</v>
      </c>
      <c r="G27" s="25">
        <v>821610</v>
      </c>
      <c r="H27" s="25"/>
      <c r="I27" s="25"/>
      <c r="J27" s="25"/>
      <c r="K27" s="25">
        <v>63903</v>
      </c>
      <c r="L27" s="25">
        <v>16737</v>
      </c>
      <c r="M27" s="25"/>
      <c r="N27" s="25">
        <v>1521</v>
      </c>
      <c r="O27" s="25">
        <f t="shared" si="2"/>
        <v>1521500</v>
      </c>
      <c r="P27" s="25"/>
      <c r="Q27" s="25">
        <f t="shared" si="3"/>
        <v>1521500</v>
      </c>
    </row>
    <row r="28" spans="2:17" x14ac:dyDescent="0.4">
      <c r="B28" s="23"/>
      <c r="C28" s="23"/>
      <c r="D28" s="24" t="s">
        <v>43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>
        <f t="shared" si="2"/>
        <v>0</v>
      </c>
      <c r="P28" s="25"/>
      <c r="Q28" s="25">
        <f t="shared" si="3"/>
        <v>0</v>
      </c>
    </row>
    <row r="29" spans="2:17" x14ac:dyDescent="0.4">
      <c r="B29" s="23"/>
      <c r="C29" s="23"/>
      <c r="D29" s="24" t="s">
        <v>44</v>
      </c>
      <c r="E29" s="25"/>
      <c r="F29" s="25">
        <v>5193188</v>
      </c>
      <c r="G29" s="25">
        <v>6907197</v>
      </c>
      <c r="H29" s="25"/>
      <c r="I29" s="25"/>
      <c r="J29" s="25"/>
      <c r="K29" s="25">
        <v>537226</v>
      </c>
      <c r="L29" s="25">
        <v>140702</v>
      </c>
      <c r="M29" s="25"/>
      <c r="N29" s="25">
        <v>12791</v>
      </c>
      <c r="O29" s="25">
        <f t="shared" si="2"/>
        <v>12791104</v>
      </c>
      <c r="P29" s="25"/>
      <c r="Q29" s="25">
        <f t="shared" si="3"/>
        <v>12791104</v>
      </c>
    </row>
    <row r="30" spans="2:17" x14ac:dyDescent="0.4">
      <c r="B30" s="23"/>
      <c r="C30" s="23"/>
      <c r="D30" s="24" t="s">
        <v>45</v>
      </c>
      <c r="E30" s="25">
        <f t="shared" ref="E30:N30" si="8">+E31+E32+E33+E34+E35+E36+E37+E38+E39+E40+E41+E42</f>
        <v>0</v>
      </c>
      <c r="F30" s="25">
        <f t="shared" si="8"/>
        <v>13980329</v>
      </c>
      <c r="G30" s="25">
        <f t="shared" si="8"/>
        <v>10759270</v>
      </c>
      <c r="H30" s="25">
        <f t="shared" si="8"/>
        <v>9789</v>
      </c>
      <c r="I30" s="25">
        <f t="shared" si="8"/>
        <v>0</v>
      </c>
      <c r="J30" s="25">
        <f t="shared" si="8"/>
        <v>0</v>
      </c>
      <c r="K30" s="25">
        <f t="shared" si="8"/>
        <v>1027417</v>
      </c>
      <c r="L30" s="25">
        <f t="shared" si="8"/>
        <v>236425</v>
      </c>
      <c r="M30" s="25">
        <f t="shared" si="8"/>
        <v>0</v>
      </c>
      <c r="N30" s="25">
        <f t="shared" si="8"/>
        <v>28541</v>
      </c>
      <c r="O30" s="25">
        <f t="shared" si="2"/>
        <v>26041771</v>
      </c>
      <c r="P30" s="25">
        <f>+P31+P32+P33+P34+P35+P36+P37+P38+P39+P40+P41+P42</f>
        <v>0</v>
      </c>
      <c r="Q30" s="25">
        <f t="shared" si="3"/>
        <v>26041771</v>
      </c>
    </row>
    <row r="31" spans="2:17" x14ac:dyDescent="0.4">
      <c r="B31" s="23"/>
      <c r="C31" s="23"/>
      <c r="D31" s="24" t="s">
        <v>46</v>
      </c>
      <c r="E31" s="25"/>
      <c r="F31" s="25">
        <v>7438092</v>
      </c>
      <c r="G31" s="25">
        <v>643610</v>
      </c>
      <c r="H31" s="25"/>
      <c r="I31" s="25"/>
      <c r="J31" s="25"/>
      <c r="K31" s="25">
        <v>355076</v>
      </c>
      <c r="L31" s="25">
        <v>399</v>
      </c>
      <c r="M31" s="25"/>
      <c r="N31" s="25">
        <v>12534</v>
      </c>
      <c r="O31" s="25">
        <f t="shared" si="2"/>
        <v>8449711</v>
      </c>
      <c r="P31" s="25"/>
      <c r="Q31" s="25">
        <f t="shared" si="3"/>
        <v>8449711</v>
      </c>
    </row>
    <row r="32" spans="2:17" x14ac:dyDescent="0.4">
      <c r="B32" s="23"/>
      <c r="C32" s="23"/>
      <c r="D32" s="24" t="s">
        <v>47</v>
      </c>
      <c r="E32" s="25"/>
      <c r="F32" s="25">
        <v>215903</v>
      </c>
      <c r="G32" s="25">
        <v>275985</v>
      </c>
      <c r="H32" s="25"/>
      <c r="I32" s="25"/>
      <c r="J32" s="25"/>
      <c r="K32" s="25">
        <v>21465</v>
      </c>
      <c r="L32" s="25">
        <v>5622</v>
      </c>
      <c r="M32" s="25"/>
      <c r="N32" s="25">
        <v>511</v>
      </c>
      <c r="O32" s="25">
        <f t="shared" si="2"/>
        <v>519486</v>
      </c>
      <c r="P32" s="25"/>
      <c r="Q32" s="25">
        <f t="shared" si="3"/>
        <v>519486</v>
      </c>
    </row>
    <row r="33" spans="2:17" x14ac:dyDescent="0.4">
      <c r="B33" s="23"/>
      <c r="C33" s="23"/>
      <c r="D33" s="24" t="s">
        <v>48</v>
      </c>
      <c r="E33" s="25"/>
      <c r="F33" s="25">
        <v>165529</v>
      </c>
      <c r="G33" s="25">
        <v>344064</v>
      </c>
      <c r="H33" s="25"/>
      <c r="I33" s="25"/>
      <c r="J33" s="25"/>
      <c r="K33" s="25">
        <v>17124</v>
      </c>
      <c r="L33" s="25">
        <v>4485</v>
      </c>
      <c r="M33" s="25"/>
      <c r="N33" s="25">
        <v>407</v>
      </c>
      <c r="O33" s="25">
        <f t="shared" si="2"/>
        <v>531609</v>
      </c>
      <c r="P33" s="25"/>
      <c r="Q33" s="25">
        <f t="shared" si="3"/>
        <v>531609</v>
      </c>
    </row>
    <row r="34" spans="2:17" x14ac:dyDescent="0.4">
      <c r="B34" s="23"/>
      <c r="C34" s="23"/>
      <c r="D34" s="24" t="s">
        <v>49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>
        <f t="shared" si="2"/>
        <v>0</v>
      </c>
      <c r="P34" s="25"/>
      <c r="Q34" s="25">
        <f t="shared" si="3"/>
        <v>0</v>
      </c>
    </row>
    <row r="35" spans="2:17" x14ac:dyDescent="0.4">
      <c r="B35" s="23"/>
      <c r="C35" s="23"/>
      <c r="D35" s="24" t="s">
        <v>50</v>
      </c>
      <c r="E35" s="25"/>
      <c r="F35" s="25">
        <v>4235113</v>
      </c>
      <c r="G35" s="25">
        <v>5956663</v>
      </c>
      <c r="H35" s="25"/>
      <c r="I35" s="25"/>
      <c r="J35" s="25"/>
      <c r="K35" s="25">
        <v>438115</v>
      </c>
      <c r="L35" s="25">
        <v>114744</v>
      </c>
      <c r="M35" s="25"/>
      <c r="N35" s="25">
        <v>10431</v>
      </c>
      <c r="O35" s="25">
        <f t="shared" si="2"/>
        <v>10755066</v>
      </c>
      <c r="P35" s="25"/>
      <c r="Q35" s="25">
        <f t="shared" si="3"/>
        <v>10755066</v>
      </c>
    </row>
    <row r="36" spans="2:17" x14ac:dyDescent="0.4">
      <c r="B36" s="23"/>
      <c r="C36" s="23"/>
      <c r="D36" s="24" t="s">
        <v>51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>
        <f t="shared" si="2"/>
        <v>0</v>
      </c>
      <c r="P36" s="25"/>
      <c r="Q36" s="25">
        <f t="shared" si="3"/>
        <v>0</v>
      </c>
    </row>
    <row r="37" spans="2:17" x14ac:dyDescent="0.4">
      <c r="B37" s="23"/>
      <c r="C37" s="23"/>
      <c r="D37" s="24" t="s">
        <v>52</v>
      </c>
      <c r="E37" s="25"/>
      <c r="F37" s="25">
        <v>528590</v>
      </c>
      <c r="G37" s="25">
        <v>668452</v>
      </c>
      <c r="H37" s="25"/>
      <c r="I37" s="25"/>
      <c r="J37" s="25"/>
      <c r="K37" s="25">
        <v>51109</v>
      </c>
      <c r="L37" s="25">
        <v>13386</v>
      </c>
      <c r="M37" s="25"/>
      <c r="N37" s="25">
        <v>1217</v>
      </c>
      <c r="O37" s="25">
        <f t="shared" si="2"/>
        <v>1262754</v>
      </c>
      <c r="P37" s="25"/>
      <c r="Q37" s="25">
        <f t="shared" si="3"/>
        <v>1262754</v>
      </c>
    </row>
    <row r="38" spans="2:17" x14ac:dyDescent="0.4">
      <c r="B38" s="23"/>
      <c r="C38" s="23"/>
      <c r="D38" s="24" t="s">
        <v>53</v>
      </c>
      <c r="E38" s="25"/>
      <c r="F38" s="25">
        <v>781704</v>
      </c>
      <c r="G38" s="25">
        <v>1039706</v>
      </c>
      <c r="H38" s="25"/>
      <c r="I38" s="25"/>
      <c r="J38" s="25"/>
      <c r="K38" s="25">
        <v>80866</v>
      </c>
      <c r="L38" s="25">
        <v>21179</v>
      </c>
      <c r="M38" s="25"/>
      <c r="N38" s="25">
        <v>1925</v>
      </c>
      <c r="O38" s="25">
        <f t="shared" si="2"/>
        <v>1925380</v>
      </c>
      <c r="P38" s="25"/>
      <c r="Q38" s="25">
        <f t="shared" si="3"/>
        <v>1925380</v>
      </c>
    </row>
    <row r="39" spans="2:17" x14ac:dyDescent="0.4">
      <c r="B39" s="23"/>
      <c r="C39" s="23"/>
      <c r="D39" s="24" t="s">
        <v>54</v>
      </c>
      <c r="E39" s="25"/>
      <c r="F39" s="25">
        <v>328472</v>
      </c>
      <c r="G39" s="25">
        <v>484844</v>
      </c>
      <c r="H39" s="25"/>
      <c r="I39" s="25"/>
      <c r="J39" s="25"/>
      <c r="K39" s="25">
        <v>33980</v>
      </c>
      <c r="L39" s="25">
        <v>28899</v>
      </c>
      <c r="M39" s="25"/>
      <c r="N39" s="25">
        <v>809</v>
      </c>
      <c r="O39" s="25">
        <f t="shared" si="2"/>
        <v>877004</v>
      </c>
      <c r="P39" s="25"/>
      <c r="Q39" s="25">
        <f t="shared" si="3"/>
        <v>877004</v>
      </c>
    </row>
    <row r="40" spans="2:17" x14ac:dyDescent="0.4">
      <c r="B40" s="23"/>
      <c r="C40" s="23"/>
      <c r="D40" s="24" t="s">
        <v>55</v>
      </c>
      <c r="E40" s="25"/>
      <c r="F40" s="25">
        <v>764</v>
      </c>
      <c r="G40" s="25">
        <v>27952</v>
      </c>
      <c r="H40" s="25"/>
      <c r="I40" s="25"/>
      <c r="J40" s="25"/>
      <c r="K40" s="25">
        <v>79</v>
      </c>
      <c r="L40" s="25">
        <v>21</v>
      </c>
      <c r="M40" s="25"/>
      <c r="N40" s="25">
        <v>2</v>
      </c>
      <c r="O40" s="25">
        <f t="shared" si="2"/>
        <v>28818</v>
      </c>
      <c r="P40" s="25"/>
      <c r="Q40" s="25">
        <f t="shared" si="3"/>
        <v>28818</v>
      </c>
    </row>
    <row r="41" spans="2:17" x14ac:dyDescent="0.4">
      <c r="B41" s="23"/>
      <c r="C41" s="23"/>
      <c r="D41" s="24" t="s">
        <v>56</v>
      </c>
      <c r="E41" s="25"/>
      <c r="F41" s="25">
        <v>286162</v>
      </c>
      <c r="G41" s="25">
        <v>1317994</v>
      </c>
      <c r="H41" s="25">
        <v>9789</v>
      </c>
      <c r="I41" s="25"/>
      <c r="J41" s="25"/>
      <c r="K41" s="25">
        <v>29603</v>
      </c>
      <c r="L41" s="25">
        <v>47690</v>
      </c>
      <c r="M41" s="25"/>
      <c r="N41" s="25">
        <v>705</v>
      </c>
      <c r="O41" s="25">
        <f t="shared" si="2"/>
        <v>1691943</v>
      </c>
      <c r="P41" s="25"/>
      <c r="Q41" s="25">
        <f t="shared" si="3"/>
        <v>1691943</v>
      </c>
    </row>
    <row r="42" spans="2:17" x14ac:dyDescent="0.4">
      <c r="B42" s="23"/>
      <c r="C42" s="23"/>
      <c r="D42" s="24" t="s">
        <v>57</v>
      </c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>
        <f t="shared" si="2"/>
        <v>0</v>
      </c>
      <c r="P42" s="25"/>
      <c r="Q42" s="25">
        <f t="shared" si="3"/>
        <v>0</v>
      </c>
    </row>
    <row r="43" spans="2:17" x14ac:dyDescent="0.4">
      <c r="B43" s="23"/>
      <c r="C43" s="23"/>
      <c r="D43" s="24" t="s">
        <v>58</v>
      </c>
      <c r="E43" s="25">
        <f t="shared" ref="E43:N43" si="9">+E44+E45+E46+E47+E48+E49+E50+E51+E52+E53+E54+E55+E56+E57+E58+E59+E60+E61+E62+E63</f>
        <v>32850</v>
      </c>
      <c r="F43" s="25">
        <f t="shared" si="9"/>
        <v>12771210</v>
      </c>
      <c r="G43" s="25">
        <f t="shared" si="9"/>
        <v>16332927</v>
      </c>
      <c r="H43" s="25">
        <f t="shared" si="9"/>
        <v>0</v>
      </c>
      <c r="I43" s="25">
        <f t="shared" si="9"/>
        <v>0</v>
      </c>
      <c r="J43" s="25">
        <f t="shared" si="9"/>
        <v>0</v>
      </c>
      <c r="K43" s="25">
        <f t="shared" si="9"/>
        <v>1271055</v>
      </c>
      <c r="L43" s="25">
        <f t="shared" si="9"/>
        <v>386934</v>
      </c>
      <c r="M43" s="25">
        <f t="shared" si="9"/>
        <v>0</v>
      </c>
      <c r="N43" s="25">
        <f t="shared" si="9"/>
        <v>30294</v>
      </c>
      <c r="O43" s="25">
        <f t="shared" si="2"/>
        <v>30825270</v>
      </c>
      <c r="P43" s="25">
        <f>+P44+P45+P46+P47+P48+P49+P50+P51+P52+P53+P54+P55+P56+P57+P58+P59+P60+P61+P62+P63</f>
        <v>0</v>
      </c>
      <c r="Q43" s="25">
        <f t="shared" si="3"/>
        <v>30825270</v>
      </c>
    </row>
    <row r="44" spans="2:17" x14ac:dyDescent="0.4">
      <c r="B44" s="23"/>
      <c r="C44" s="23"/>
      <c r="D44" s="24" t="s">
        <v>59</v>
      </c>
      <c r="E44" s="25"/>
      <c r="F44" s="25">
        <v>180120</v>
      </c>
      <c r="G44" s="25">
        <v>239568</v>
      </c>
      <c r="H44" s="25"/>
      <c r="I44" s="25"/>
      <c r="J44" s="25"/>
      <c r="K44" s="25">
        <v>18633</v>
      </c>
      <c r="L44" s="25">
        <v>4880</v>
      </c>
      <c r="M44" s="25"/>
      <c r="N44" s="25">
        <v>444</v>
      </c>
      <c r="O44" s="25">
        <f t="shared" si="2"/>
        <v>443645</v>
      </c>
      <c r="P44" s="25"/>
      <c r="Q44" s="25">
        <f t="shared" si="3"/>
        <v>443645</v>
      </c>
    </row>
    <row r="45" spans="2:17" x14ac:dyDescent="0.4">
      <c r="B45" s="23"/>
      <c r="C45" s="23"/>
      <c r="D45" s="24" t="s">
        <v>60</v>
      </c>
      <c r="E45" s="25"/>
      <c r="F45" s="25">
        <v>12255</v>
      </c>
      <c r="G45" s="25">
        <v>27150</v>
      </c>
      <c r="H45" s="25"/>
      <c r="I45" s="25"/>
      <c r="J45" s="25"/>
      <c r="K45" s="25">
        <v>1140</v>
      </c>
      <c r="L45" s="25">
        <v>15713</v>
      </c>
      <c r="M45" s="25"/>
      <c r="N45" s="25">
        <v>27</v>
      </c>
      <c r="O45" s="25">
        <f t="shared" si="2"/>
        <v>56285</v>
      </c>
      <c r="P45" s="25"/>
      <c r="Q45" s="25">
        <f t="shared" si="3"/>
        <v>56285</v>
      </c>
    </row>
    <row r="46" spans="2:17" x14ac:dyDescent="0.4">
      <c r="B46" s="23"/>
      <c r="C46" s="23"/>
      <c r="D46" s="24" t="s">
        <v>61</v>
      </c>
      <c r="E46" s="25"/>
      <c r="F46" s="25">
        <v>52788</v>
      </c>
      <c r="G46" s="25">
        <v>70211</v>
      </c>
      <c r="H46" s="25"/>
      <c r="I46" s="25"/>
      <c r="J46" s="25"/>
      <c r="K46" s="25">
        <v>5461</v>
      </c>
      <c r="L46" s="25">
        <v>1430</v>
      </c>
      <c r="M46" s="25"/>
      <c r="N46" s="25">
        <v>130</v>
      </c>
      <c r="O46" s="25">
        <f t="shared" si="2"/>
        <v>130020</v>
      </c>
      <c r="P46" s="25"/>
      <c r="Q46" s="25">
        <f t="shared" si="3"/>
        <v>130020</v>
      </c>
    </row>
    <row r="47" spans="2:17" x14ac:dyDescent="0.4">
      <c r="B47" s="23"/>
      <c r="C47" s="23"/>
      <c r="D47" s="24" t="s">
        <v>62</v>
      </c>
      <c r="E47" s="25"/>
      <c r="F47" s="25">
        <v>202871</v>
      </c>
      <c r="G47" s="25">
        <v>270476</v>
      </c>
      <c r="H47" s="25"/>
      <c r="I47" s="25"/>
      <c r="J47" s="25"/>
      <c r="K47" s="25">
        <v>20987</v>
      </c>
      <c r="L47" s="25">
        <v>5496</v>
      </c>
      <c r="M47" s="25"/>
      <c r="N47" s="25">
        <v>500</v>
      </c>
      <c r="O47" s="25">
        <f t="shared" si="2"/>
        <v>500330</v>
      </c>
      <c r="P47" s="25"/>
      <c r="Q47" s="25">
        <f t="shared" si="3"/>
        <v>500330</v>
      </c>
    </row>
    <row r="48" spans="2:17" x14ac:dyDescent="0.4">
      <c r="B48" s="23"/>
      <c r="C48" s="23"/>
      <c r="D48" s="24" t="s">
        <v>63</v>
      </c>
      <c r="E48" s="25"/>
      <c r="F48" s="25">
        <v>139622</v>
      </c>
      <c r="G48" s="25">
        <v>185704</v>
      </c>
      <c r="H48" s="25"/>
      <c r="I48" s="25"/>
      <c r="J48" s="25"/>
      <c r="K48" s="25">
        <v>14444</v>
      </c>
      <c r="L48" s="25">
        <v>4153</v>
      </c>
      <c r="M48" s="25"/>
      <c r="N48" s="25">
        <v>344</v>
      </c>
      <c r="O48" s="25">
        <f t="shared" si="2"/>
        <v>344267</v>
      </c>
      <c r="P48" s="25"/>
      <c r="Q48" s="25">
        <f t="shared" si="3"/>
        <v>344267</v>
      </c>
    </row>
    <row r="49" spans="2:17" x14ac:dyDescent="0.4">
      <c r="B49" s="23"/>
      <c r="C49" s="23"/>
      <c r="D49" s="24" t="s">
        <v>50</v>
      </c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>
        <f t="shared" si="2"/>
        <v>0</v>
      </c>
      <c r="P49" s="25"/>
      <c r="Q49" s="25">
        <f t="shared" si="3"/>
        <v>0</v>
      </c>
    </row>
    <row r="50" spans="2:17" x14ac:dyDescent="0.4">
      <c r="B50" s="23"/>
      <c r="C50" s="23"/>
      <c r="D50" s="24" t="s">
        <v>51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>
        <f t="shared" si="2"/>
        <v>0</v>
      </c>
      <c r="P50" s="25"/>
      <c r="Q50" s="25">
        <f t="shared" si="3"/>
        <v>0</v>
      </c>
    </row>
    <row r="51" spans="2:17" x14ac:dyDescent="0.4">
      <c r="B51" s="23"/>
      <c r="C51" s="23"/>
      <c r="D51" s="24" t="s">
        <v>64</v>
      </c>
      <c r="E51" s="25"/>
      <c r="F51" s="25">
        <v>383143</v>
      </c>
      <c r="G51" s="25">
        <v>251038</v>
      </c>
      <c r="H51" s="25"/>
      <c r="I51" s="25"/>
      <c r="J51" s="25"/>
      <c r="K51" s="25">
        <v>19525</v>
      </c>
      <c r="L51" s="25">
        <v>5114</v>
      </c>
      <c r="M51" s="25"/>
      <c r="N51" s="25">
        <v>465</v>
      </c>
      <c r="O51" s="25">
        <f t="shared" si="2"/>
        <v>659285</v>
      </c>
      <c r="P51" s="25"/>
      <c r="Q51" s="25">
        <f t="shared" si="3"/>
        <v>659285</v>
      </c>
    </row>
    <row r="52" spans="2:17" x14ac:dyDescent="0.4">
      <c r="B52" s="23"/>
      <c r="C52" s="23"/>
      <c r="D52" s="24" t="s">
        <v>65</v>
      </c>
      <c r="E52" s="25"/>
      <c r="F52" s="25">
        <v>219734</v>
      </c>
      <c r="G52" s="25">
        <v>344681</v>
      </c>
      <c r="H52" s="25"/>
      <c r="I52" s="25"/>
      <c r="J52" s="25"/>
      <c r="K52" s="25">
        <v>25297</v>
      </c>
      <c r="L52" s="25">
        <v>30252</v>
      </c>
      <c r="M52" s="25"/>
      <c r="N52" s="25">
        <v>482</v>
      </c>
      <c r="O52" s="25">
        <f t="shared" si="2"/>
        <v>620446</v>
      </c>
      <c r="P52" s="25"/>
      <c r="Q52" s="25">
        <f t="shared" si="3"/>
        <v>620446</v>
      </c>
    </row>
    <row r="53" spans="2:17" x14ac:dyDescent="0.4">
      <c r="B53" s="23"/>
      <c r="C53" s="23"/>
      <c r="D53" s="24" t="s">
        <v>66</v>
      </c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>
        <f t="shared" si="2"/>
        <v>0</v>
      </c>
      <c r="P53" s="25"/>
      <c r="Q53" s="25">
        <f t="shared" si="3"/>
        <v>0</v>
      </c>
    </row>
    <row r="54" spans="2:17" x14ac:dyDescent="0.4">
      <c r="B54" s="23"/>
      <c r="C54" s="23"/>
      <c r="D54" s="24" t="s">
        <v>67</v>
      </c>
      <c r="E54" s="25"/>
      <c r="F54" s="25">
        <v>1216280</v>
      </c>
      <c r="G54" s="25">
        <v>1617713</v>
      </c>
      <c r="H54" s="25"/>
      <c r="I54" s="25"/>
      <c r="J54" s="25"/>
      <c r="K54" s="25">
        <v>125822</v>
      </c>
      <c r="L54" s="25">
        <v>32953</v>
      </c>
      <c r="M54" s="25"/>
      <c r="N54" s="25">
        <v>2996</v>
      </c>
      <c r="O54" s="25">
        <f t="shared" si="2"/>
        <v>2995764</v>
      </c>
      <c r="P54" s="25"/>
      <c r="Q54" s="25">
        <f t="shared" si="3"/>
        <v>2995764</v>
      </c>
    </row>
    <row r="55" spans="2:17" x14ac:dyDescent="0.4">
      <c r="B55" s="23"/>
      <c r="C55" s="23"/>
      <c r="D55" s="24" t="s">
        <v>68</v>
      </c>
      <c r="E55" s="25"/>
      <c r="F55" s="25">
        <v>6947294</v>
      </c>
      <c r="G55" s="25">
        <v>9240243</v>
      </c>
      <c r="H55" s="25"/>
      <c r="I55" s="25"/>
      <c r="J55" s="25"/>
      <c r="K55" s="25">
        <v>718686</v>
      </c>
      <c r="L55" s="25">
        <v>188227</v>
      </c>
      <c r="M55" s="25"/>
      <c r="N55" s="25">
        <v>17112</v>
      </c>
      <c r="O55" s="25">
        <f t="shared" si="2"/>
        <v>17111562</v>
      </c>
      <c r="P55" s="25"/>
      <c r="Q55" s="25">
        <f t="shared" si="3"/>
        <v>17111562</v>
      </c>
    </row>
    <row r="56" spans="2:17" x14ac:dyDescent="0.4">
      <c r="B56" s="23"/>
      <c r="C56" s="23"/>
      <c r="D56" s="24" t="s">
        <v>69</v>
      </c>
      <c r="E56" s="25">
        <v>32850</v>
      </c>
      <c r="F56" s="25">
        <v>597963</v>
      </c>
      <c r="G56" s="25">
        <v>795320</v>
      </c>
      <c r="H56" s="25"/>
      <c r="I56" s="25"/>
      <c r="J56" s="25"/>
      <c r="K56" s="25">
        <v>61858</v>
      </c>
      <c r="L56" s="25">
        <v>16201</v>
      </c>
      <c r="M56" s="25"/>
      <c r="N56" s="25">
        <v>1473</v>
      </c>
      <c r="O56" s="25">
        <f t="shared" si="2"/>
        <v>1505665</v>
      </c>
      <c r="P56" s="25"/>
      <c r="Q56" s="25">
        <f t="shared" si="3"/>
        <v>1505665</v>
      </c>
    </row>
    <row r="57" spans="2:17" x14ac:dyDescent="0.4">
      <c r="B57" s="23"/>
      <c r="C57" s="23"/>
      <c r="D57" s="24" t="s">
        <v>53</v>
      </c>
      <c r="E57" s="25"/>
      <c r="F57" s="25">
        <v>38164</v>
      </c>
      <c r="G57" s="25">
        <v>50760</v>
      </c>
      <c r="H57" s="25"/>
      <c r="I57" s="25"/>
      <c r="J57" s="25"/>
      <c r="K57" s="25">
        <v>3948</v>
      </c>
      <c r="L57" s="25">
        <v>1034</v>
      </c>
      <c r="M57" s="25"/>
      <c r="N57" s="25">
        <v>94</v>
      </c>
      <c r="O57" s="25">
        <f t="shared" si="2"/>
        <v>94000</v>
      </c>
      <c r="P57" s="25"/>
      <c r="Q57" s="25">
        <f t="shared" si="3"/>
        <v>94000</v>
      </c>
    </row>
    <row r="58" spans="2:17" x14ac:dyDescent="0.4">
      <c r="B58" s="23"/>
      <c r="C58" s="23"/>
      <c r="D58" s="24" t="s">
        <v>54</v>
      </c>
      <c r="E58" s="25"/>
      <c r="F58" s="25">
        <v>956590</v>
      </c>
      <c r="G58" s="25">
        <v>1339543</v>
      </c>
      <c r="H58" s="25"/>
      <c r="I58" s="25"/>
      <c r="J58" s="25"/>
      <c r="K58" s="25">
        <v>98958</v>
      </c>
      <c r="L58" s="25">
        <v>28147</v>
      </c>
      <c r="M58" s="25"/>
      <c r="N58" s="25">
        <v>2356</v>
      </c>
      <c r="O58" s="25">
        <f t="shared" si="2"/>
        <v>2425594</v>
      </c>
      <c r="P58" s="25"/>
      <c r="Q58" s="25">
        <f t="shared" si="3"/>
        <v>2425594</v>
      </c>
    </row>
    <row r="59" spans="2:17" x14ac:dyDescent="0.4">
      <c r="B59" s="23"/>
      <c r="C59" s="23"/>
      <c r="D59" s="24" t="s">
        <v>70</v>
      </c>
      <c r="E59" s="25"/>
      <c r="F59" s="25">
        <v>44843</v>
      </c>
      <c r="G59" s="25">
        <v>59643</v>
      </c>
      <c r="H59" s="25"/>
      <c r="I59" s="25"/>
      <c r="J59" s="25"/>
      <c r="K59" s="25">
        <v>4639</v>
      </c>
      <c r="L59" s="25">
        <v>1215</v>
      </c>
      <c r="M59" s="25"/>
      <c r="N59" s="25">
        <v>110</v>
      </c>
      <c r="O59" s="25">
        <f t="shared" si="2"/>
        <v>110450</v>
      </c>
      <c r="P59" s="25"/>
      <c r="Q59" s="25">
        <f t="shared" si="3"/>
        <v>110450</v>
      </c>
    </row>
    <row r="60" spans="2:17" x14ac:dyDescent="0.4">
      <c r="B60" s="23"/>
      <c r="C60" s="23"/>
      <c r="D60" s="24" t="s">
        <v>71</v>
      </c>
      <c r="E60" s="25"/>
      <c r="F60" s="25">
        <v>939378</v>
      </c>
      <c r="G60" s="25">
        <v>1249420</v>
      </c>
      <c r="H60" s="25"/>
      <c r="I60" s="25"/>
      <c r="J60" s="25"/>
      <c r="K60" s="25">
        <v>97177</v>
      </c>
      <c r="L60" s="25">
        <v>25451</v>
      </c>
      <c r="M60" s="25"/>
      <c r="N60" s="25">
        <v>2314</v>
      </c>
      <c r="O60" s="25">
        <f t="shared" si="2"/>
        <v>2313740</v>
      </c>
      <c r="P60" s="25"/>
      <c r="Q60" s="25">
        <f t="shared" si="3"/>
        <v>2313740</v>
      </c>
    </row>
    <row r="61" spans="2:17" x14ac:dyDescent="0.4">
      <c r="B61" s="23"/>
      <c r="C61" s="23"/>
      <c r="D61" s="24" t="s">
        <v>72</v>
      </c>
      <c r="E61" s="25"/>
      <c r="F61" s="25">
        <v>2030</v>
      </c>
      <c r="G61" s="25">
        <v>2700</v>
      </c>
      <c r="H61" s="25"/>
      <c r="I61" s="25"/>
      <c r="J61" s="25"/>
      <c r="K61" s="25">
        <v>210</v>
      </c>
      <c r="L61" s="25">
        <v>55</v>
      </c>
      <c r="M61" s="25"/>
      <c r="N61" s="25">
        <v>5</v>
      </c>
      <c r="O61" s="25">
        <f t="shared" si="2"/>
        <v>5000</v>
      </c>
      <c r="P61" s="25"/>
      <c r="Q61" s="25">
        <f t="shared" si="3"/>
        <v>5000</v>
      </c>
    </row>
    <row r="62" spans="2:17" x14ac:dyDescent="0.4">
      <c r="B62" s="23"/>
      <c r="C62" s="23"/>
      <c r="D62" s="24" t="s">
        <v>73</v>
      </c>
      <c r="E62" s="25"/>
      <c r="F62" s="25">
        <v>88590</v>
      </c>
      <c r="G62" s="25">
        <v>117828</v>
      </c>
      <c r="H62" s="25"/>
      <c r="I62" s="25"/>
      <c r="J62" s="25"/>
      <c r="K62" s="25">
        <v>9164</v>
      </c>
      <c r="L62" s="25">
        <v>2400</v>
      </c>
      <c r="M62" s="25"/>
      <c r="N62" s="25">
        <v>218</v>
      </c>
      <c r="O62" s="25">
        <f t="shared" si="2"/>
        <v>218200</v>
      </c>
      <c r="P62" s="25"/>
      <c r="Q62" s="25">
        <f t="shared" si="3"/>
        <v>218200</v>
      </c>
    </row>
    <row r="63" spans="2:17" x14ac:dyDescent="0.4">
      <c r="B63" s="23"/>
      <c r="C63" s="23"/>
      <c r="D63" s="24" t="s">
        <v>57</v>
      </c>
      <c r="E63" s="25"/>
      <c r="F63" s="25">
        <v>749545</v>
      </c>
      <c r="G63" s="25">
        <v>470929</v>
      </c>
      <c r="H63" s="25"/>
      <c r="I63" s="25"/>
      <c r="J63" s="25"/>
      <c r="K63" s="25">
        <v>45106</v>
      </c>
      <c r="L63" s="25">
        <v>24213</v>
      </c>
      <c r="M63" s="25"/>
      <c r="N63" s="25">
        <v>1224</v>
      </c>
      <c r="O63" s="25">
        <f t="shared" si="2"/>
        <v>1291017</v>
      </c>
      <c r="P63" s="25"/>
      <c r="Q63" s="25">
        <f t="shared" si="3"/>
        <v>1291017</v>
      </c>
    </row>
    <row r="64" spans="2:17" x14ac:dyDescent="0.4">
      <c r="B64" s="23"/>
      <c r="C64" s="23"/>
      <c r="D64" s="24" t="s">
        <v>74</v>
      </c>
      <c r="E64" s="25"/>
      <c r="F64" s="25">
        <v>5147581</v>
      </c>
      <c r="G64" s="25">
        <v>6846537</v>
      </c>
      <c r="H64" s="25"/>
      <c r="I64" s="25"/>
      <c r="J64" s="25"/>
      <c r="K64" s="25">
        <v>532508</v>
      </c>
      <c r="L64" s="25">
        <v>139467</v>
      </c>
      <c r="M64" s="25"/>
      <c r="N64" s="25">
        <v>12679</v>
      </c>
      <c r="O64" s="25">
        <f t="shared" si="2"/>
        <v>12678772</v>
      </c>
      <c r="P64" s="25"/>
      <c r="Q64" s="25">
        <f t="shared" si="3"/>
        <v>12678772</v>
      </c>
    </row>
    <row r="65" spans="2:17" x14ac:dyDescent="0.4">
      <c r="B65" s="23"/>
      <c r="C65" s="23"/>
      <c r="D65" s="24" t="s">
        <v>75</v>
      </c>
      <c r="E65" s="25"/>
      <c r="F65" s="25">
        <v>-2619413</v>
      </c>
      <c r="G65" s="25">
        <v>-3483949</v>
      </c>
      <c r="H65" s="25"/>
      <c r="I65" s="25"/>
      <c r="J65" s="25"/>
      <c r="K65" s="25">
        <v>-270974</v>
      </c>
      <c r="L65" s="25">
        <v>-70969</v>
      </c>
      <c r="M65" s="25"/>
      <c r="N65" s="25">
        <v>-6452</v>
      </c>
      <c r="O65" s="25">
        <f t="shared" si="2"/>
        <v>-6451757</v>
      </c>
      <c r="P65" s="25"/>
      <c r="Q65" s="25">
        <f t="shared" si="3"/>
        <v>-6451757</v>
      </c>
    </row>
    <row r="66" spans="2:17" x14ac:dyDescent="0.4">
      <c r="B66" s="23"/>
      <c r="C66" s="26"/>
      <c r="D66" s="27" t="s">
        <v>76</v>
      </c>
      <c r="E66" s="28">
        <f t="shared" ref="E66:N66" si="10">+E21+E30+E43+E64+E65</f>
        <v>312850</v>
      </c>
      <c r="F66" s="28">
        <f t="shared" si="10"/>
        <v>73799826</v>
      </c>
      <c r="G66" s="28">
        <f t="shared" si="10"/>
        <v>89668737</v>
      </c>
      <c r="H66" s="28">
        <f t="shared" si="10"/>
        <v>9789</v>
      </c>
      <c r="I66" s="28">
        <f t="shared" si="10"/>
        <v>0</v>
      </c>
      <c r="J66" s="28">
        <f t="shared" si="10"/>
        <v>0</v>
      </c>
      <c r="K66" s="28">
        <f t="shared" si="10"/>
        <v>7165536</v>
      </c>
      <c r="L66" s="28">
        <f t="shared" si="10"/>
        <v>1898068</v>
      </c>
      <c r="M66" s="28">
        <f t="shared" si="10"/>
        <v>0</v>
      </c>
      <c r="N66" s="28">
        <f t="shared" si="10"/>
        <v>174716</v>
      </c>
      <c r="O66" s="28">
        <f t="shared" si="2"/>
        <v>173029522</v>
      </c>
      <c r="P66" s="28">
        <f>+P21+P30+P43+P64+P65</f>
        <v>0</v>
      </c>
      <c r="Q66" s="28">
        <f t="shared" si="3"/>
        <v>173029522</v>
      </c>
    </row>
    <row r="67" spans="2:17" x14ac:dyDescent="0.4">
      <c r="B67" s="26"/>
      <c r="C67" s="29" t="s">
        <v>77</v>
      </c>
      <c r="D67" s="30"/>
      <c r="E67" s="31">
        <f t="shared" ref="E67:N67" si="11" xml:space="preserve"> +E20 - E66</f>
        <v>-312850</v>
      </c>
      <c r="F67" s="31">
        <f t="shared" si="11"/>
        <v>-1661964</v>
      </c>
      <c r="G67" s="31">
        <f t="shared" si="11"/>
        <v>6183594</v>
      </c>
      <c r="H67" s="31">
        <f t="shared" si="11"/>
        <v>-9789</v>
      </c>
      <c r="I67" s="31">
        <f t="shared" si="11"/>
        <v>0</v>
      </c>
      <c r="J67" s="31">
        <f t="shared" si="11"/>
        <v>0</v>
      </c>
      <c r="K67" s="31">
        <f t="shared" si="11"/>
        <v>384646</v>
      </c>
      <c r="L67" s="31">
        <f t="shared" si="11"/>
        <v>132820</v>
      </c>
      <c r="M67" s="31">
        <f t="shared" si="11"/>
        <v>0</v>
      </c>
      <c r="N67" s="31">
        <f t="shared" si="11"/>
        <v>11023</v>
      </c>
      <c r="O67" s="31">
        <f t="shared" si="2"/>
        <v>4727480</v>
      </c>
      <c r="P67" s="31">
        <f xml:space="preserve"> +P20 - P66</f>
        <v>0</v>
      </c>
      <c r="Q67" s="31">
        <f>Q20-Q66</f>
        <v>4727480</v>
      </c>
    </row>
    <row r="68" spans="2:17" x14ac:dyDescent="0.4">
      <c r="B68" s="20" t="s">
        <v>78</v>
      </c>
      <c r="C68" s="20" t="s">
        <v>20</v>
      </c>
      <c r="D68" s="24" t="s">
        <v>79</v>
      </c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>
        <f t="shared" si="2"/>
        <v>0</v>
      </c>
      <c r="P68" s="25"/>
      <c r="Q68" s="25">
        <f t="shared" si="3"/>
        <v>0</v>
      </c>
    </row>
    <row r="69" spans="2:17" x14ac:dyDescent="0.4">
      <c r="B69" s="23"/>
      <c r="C69" s="23"/>
      <c r="D69" s="24" t="s">
        <v>80</v>
      </c>
      <c r="E69" s="25"/>
      <c r="F69" s="25">
        <v>1176</v>
      </c>
      <c r="G69" s="25"/>
      <c r="H69" s="25"/>
      <c r="I69" s="25"/>
      <c r="J69" s="25"/>
      <c r="K69" s="25"/>
      <c r="L69" s="25"/>
      <c r="M69" s="25"/>
      <c r="N69" s="25"/>
      <c r="O69" s="25">
        <f t="shared" si="2"/>
        <v>1176</v>
      </c>
      <c r="P69" s="25"/>
      <c r="Q69" s="25">
        <f t="shared" si="3"/>
        <v>1176</v>
      </c>
    </row>
    <row r="70" spans="2:17" x14ac:dyDescent="0.4">
      <c r="B70" s="23"/>
      <c r="C70" s="23"/>
      <c r="D70" s="24" t="s">
        <v>81</v>
      </c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>
        <f t="shared" si="2"/>
        <v>0</v>
      </c>
      <c r="P70" s="25"/>
      <c r="Q70" s="25">
        <f t="shared" si="3"/>
        <v>0</v>
      </c>
    </row>
    <row r="71" spans="2:17" x14ac:dyDescent="0.4">
      <c r="B71" s="23"/>
      <c r="C71" s="23"/>
      <c r="D71" s="24" t="s">
        <v>82</v>
      </c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>
        <f t="shared" si="2"/>
        <v>0</v>
      </c>
      <c r="P71" s="25"/>
      <c r="Q71" s="25">
        <f t="shared" si="3"/>
        <v>0</v>
      </c>
    </row>
    <row r="72" spans="2:17" x14ac:dyDescent="0.4">
      <c r="B72" s="23"/>
      <c r="C72" s="23"/>
      <c r="D72" s="24" t="s">
        <v>83</v>
      </c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>
        <f t="shared" ref="O72:O92" si="12">+E72+F72+G72+H72+I72+J72+K72+L72+M72+N72</f>
        <v>0</v>
      </c>
      <c r="P72" s="25"/>
      <c r="Q72" s="25">
        <f t="shared" ref="Q72:Q90" si="13">O72-ABS(P72)</f>
        <v>0</v>
      </c>
    </row>
    <row r="73" spans="2:17" x14ac:dyDescent="0.4">
      <c r="B73" s="23"/>
      <c r="C73" s="23"/>
      <c r="D73" s="24" t="s">
        <v>84</v>
      </c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>
        <f t="shared" si="12"/>
        <v>0</v>
      </c>
      <c r="P73" s="25"/>
      <c r="Q73" s="25">
        <f t="shared" si="13"/>
        <v>0</v>
      </c>
    </row>
    <row r="74" spans="2:17" x14ac:dyDescent="0.4">
      <c r="B74" s="23"/>
      <c r="C74" s="23"/>
      <c r="D74" s="24" t="s">
        <v>85</v>
      </c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>
        <f t="shared" si="12"/>
        <v>0</v>
      </c>
      <c r="P74" s="25"/>
      <c r="Q74" s="25">
        <f t="shared" si="13"/>
        <v>0</v>
      </c>
    </row>
    <row r="75" spans="2:17" x14ac:dyDescent="0.4">
      <c r="B75" s="23"/>
      <c r="C75" s="23"/>
      <c r="D75" s="24" t="s">
        <v>86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>
        <f t="shared" si="12"/>
        <v>0</v>
      </c>
      <c r="P75" s="25"/>
      <c r="Q75" s="25">
        <f t="shared" si="13"/>
        <v>0</v>
      </c>
    </row>
    <row r="76" spans="2:17" x14ac:dyDescent="0.4">
      <c r="B76" s="23"/>
      <c r="C76" s="23"/>
      <c r="D76" s="24" t="s">
        <v>87</v>
      </c>
      <c r="E76" s="25">
        <f t="shared" ref="E76:N76" si="14">+E77+E78+E79</f>
        <v>0</v>
      </c>
      <c r="F76" s="25">
        <f t="shared" si="14"/>
        <v>1629199</v>
      </c>
      <c r="G76" s="25">
        <f t="shared" si="14"/>
        <v>65310</v>
      </c>
      <c r="H76" s="25">
        <f t="shared" si="14"/>
        <v>0</v>
      </c>
      <c r="I76" s="25">
        <f t="shared" si="14"/>
        <v>0</v>
      </c>
      <c r="J76" s="25">
        <f t="shared" si="14"/>
        <v>0</v>
      </c>
      <c r="K76" s="25">
        <f t="shared" si="14"/>
        <v>0</v>
      </c>
      <c r="L76" s="25">
        <f t="shared" si="14"/>
        <v>0</v>
      </c>
      <c r="M76" s="25">
        <f t="shared" si="14"/>
        <v>0</v>
      </c>
      <c r="N76" s="25">
        <f t="shared" si="14"/>
        <v>0</v>
      </c>
      <c r="O76" s="25">
        <f t="shared" si="12"/>
        <v>1694509</v>
      </c>
      <c r="P76" s="25">
        <f>+P77+P78+P79</f>
        <v>0</v>
      </c>
      <c r="Q76" s="25">
        <f t="shared" si="13"/>
        <v>1694509</v>
      </c>
    </row>
    <row r="77" spans="2:17" x14ac:dyDescent="0.4">
      <c r="B77" s="23"/>
      <c r="C77" s="23"/>
      <c r="D77" s="24" t="s">
        <v>88</v>
      </c>
      <c r="E77" s="25"/>
      <c r="F77" s="25">
        <v>64000</v>
      </c>
      <c r="G77" s="25"/>
      <c r="H77" s="25"/>
      <c r="I77" s="25"/>
      <c r="J77" s="25"/>
      <c r="K77" s="25"/>
      <c r="L77" s="25"/>
      <c r="M77" s="25"/>
      <c r="N77" s="25"/>
      <c r="O77" s="25">
        <f t="shared" si="12"/>
        <v>64000</v>
      </c>
      <c r="P77" s="25"/>
      <c r="Q77" s="25">
        <f t="shared" si="13"/>
        <v>64000</v>
      </c>
    </row>
    <row r="78" spans="2:17" x14ac:dyDescent="0.4">
      <c r="B78" s="23"/>
      <c r="C78" s="23"/>
      <c r="D78" s="24" t="s">
        <v>89</v>
      </c>
      <c r="E78" s="25"/>
      <c r="F78" s="25">
        <v>933920</v>
      </c>
      <c r="G78" s="25"/>
      <c r="H78" s="25"/>
      <c r="I78" s="25"/>
      <c r="J78" s="25"/>
      <c r="K78" s="25"/>
      <c r="L78" s="25"/>
      <c r="M78" s="25"/>
      <c r="N78" s="25"/>
      <c r="O78" s="25">
        <f t="shared" si="12"/>
        <v>933920</v>
      </c>
      <c r="P78" s="25"/>
      <c r="Q78" s="25">
        <f t="shared" si="13"/>
        <v>933920</v>
      </c>
    </row>
    <row r="79" spans="2:17" x14ac:dyDescent="0.4">
      <c r="B79" s="23"/>
      <c r="C79" s="23"/>
      <c r="D79" s="24" t="s">
        <v>90</v>
      </c>
      <c r="E79" s="25"/>
      <c r="F79" s="25">
        <v>631279</v>
      </c>
      <c r="G79" s="25">
        <v>65310</v>
      </c>
      <c r="H79" s="25"/>
      <c r="I79" s="25"/>
      <c r="J79" s="25"/>
      <c r="K79" s="25"/>
      <c r="L79" s="25"/>
      <c r="M79" s="25"/>
      <c r="N79" s="25"/>
      <c r="O79" s="25">
        <f t="shared" si="12"/>
        <v>696589</v>
      </c>
      <c r="P79" s="25"/>
      <c r="Q79" s="25">
        <f t="shared" si="13"/>
        <v>696589</v>
      </c>
    </row>
    <row r="80" spans="2:17" x14ac:dyDescent="0.4">
      <c r="B80" s="23"/>
      <c r="C80" s="26"/>
      <c r="D80" s="27" t="s">
        <v>91</v>
      </c>
      <c r="E80" s="28">
        <f t="shared" ref="E80:N80" si="15">+E68+E69+E70+E71+E72+E73+E74+E75+E76</f>
        <v>0</v>
      </c>
      <c r="F80" s="28">
        <f t="shared" si="15"/>
        <v>1630375</v>
      </c>
      <c r="G80" s="28">
        <f t="shared" si="15"/>
        <v>65310</v>
      </c>
      <c r="H80" s="28">
        <f t="shared" si="15"/>
        <v>0</v>
      </c>
      <c r="I80" s="28">
        <f t="shared" si="15"/>
        <v>0</v>
      </c>
      <c r="J80" s="28">
        <f t="shared" si="15"/>
        <v>0</v>
      </c>
      <c r="K80" s="28">
        <f t="shared" si="15"/>
        <v>0</v>
      </c>
      <c r="L80" s="28">
        <f t="shared" si="15"/>
        <v>0</v>
      </c>
      <c r="M80" s="28">
        <f t="shared" si="15"/>
        <v>0</v>
      </c>
      <c r="N80" s="28">
        <f t="shared" si="15"/>
        <v>0</v>
      </c>
      <c r="O80" s="28">
        <f t="shared" si="12"/>
        <v>1695685</v>
      </c>
      <c r="P80" s="28">
        <f>+P68+P69+P70+P71+P72+P73+P74+P75+P76</f>
        <v>0</v>
      </c>
      <c r="Q80" s="28">
        <f t="shared" si="13"/>
        <v>1695685</v>
      </c>
    </row>
    <row r="81" spans="2:17" x14ac:dyDescent="0.4">
      <c r="B81" s="23"/>
      <c r="C81" s="20" t="s">
        <v>35</v>
      </c>
      <c r="D81" s="24" t="s">
        <v>92</v>
      </c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>
        <f t="shared" si="12"/>
        <v>0</v>
      </c>
      <c r="P81" s="25"/>
      <c r="Q81" s="25">
        <f t="shared" si="13"/>
        <v>0</v>
      </c>
    </row>
    <row r="82" spans="2:17" x14ac:dyDescent="0.4">
      <c r="B82" s="23"/>
      <c r="C82" s="23"/>
      <c r="D82" s="24" t="s">
        <v>93</v>
      </c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>
        <f t="shared" si="12"/>
        <v>0</v>
      </c>
      <c r="P82" s="25"/>
      <c r="Q82" s="25">
        <f t="shared" si="13"/>
        <v>0</v>
      </c>
    </row>
    <row r="83" spans="2:17" x14ac:dyDescent="0.4">
      <c r="B83" s="23"/>
      <c r="C83" s="23"/>
      <c r="D83" s="24" t="s">
        <v>94</v>
      </c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>
        <f t="shared" si="12"/>
        <v>0</v>
      </c>
      <c r="P83" s="25"/>
      <c r="Q83" s="25">
        <f t="shared" si="13"/>
        <v>0</v>
      </c>
    </row>
    <row r="84" spans="2:17" x14ac:dyDescent="0.4">
      <c r="B84" s="23"/>
      <c r="C84" s="23"/>
      <c r="D84" s="24" t="s">
        <v>95</v>
      </c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>
        <f t="shared" si="12"/>
        <v>0</v>
      </c>
      <c r="P84" s="25"/>
      <c r="Q84" s="25">
        <f t="shared" si="13"/>
        <v>0</v>
      </c>
    </row>
    <row r="85" spans="2:17" x14ac:dyDescent="0.4">
      <c r="B85" s="23"/>
      <c r="C85" s="23"/>
      <c r="D85" s="24" t="s">
        <v>96</v>
      </c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>
        <f t="shared" si="12"/>
        <v>0</v>
      </c>
      <c r="P85" s="25"/>
      <c r="Q85" s="25">
        <f t="shared" si="13"/>
        <v>0</v>
      </c>
    </row>
    <row r="86" spans="2:17" x14ac:dyDescent="0.4">
      <c r="B86" s="23"/>
      <c r="C86" s="23"/>
      <c r="D86" s="24" t="s">
        <v>97</v>
      </c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>
        <f t="shared" si="12"/>
        <v>0</v>
      </c>
      <c r="P86" s="25"/>
      <c r="Q86" s="25">
        <f t="shared" si="13"/>
        <v>0</v>
      </c>
    </row>
    <row r="87" spans="2:17" x14ac:dyDescent="0.4">
      <c r="B87" s="23"/>
      <c r="C87" s="23"/>
      <c r="D87" s="24" t="s">
        <v>98</v>
      </c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>
        <f t="shared" si="12"/>
        <v>0</v>
      </c>
      <c r="P87" s="25"/>
      <c r="Q87" s="25">
        <f t="shared" si="13"/>
        <v>0</v>
      </c>
    </row>
    <row r="88" spans="2:17" x14ac:dyDescent="0.4">
      <c r="B88" s="23"/>
      <c r="C88" s="23"/>
      <c r="D88" s="24" t="s">
        <v>99</v>
      </c>
      <c r="E88" s="25">
        <f t="shared" ref="E88:N88" si="16">+E89</f>
        <v>0</v>
      </c>
      <c r="F88" s="25">
        <f t="shared" si="16"/>
        <v>922113</v>
      </c>
      <c r="G88" s="25">
        <f t="shared" si="16"/>
        <v>0</v>
      </c>
      <c r="H88" s="25">
        <f t="shared" si="16"/>
        <v>0</v>
      </c>
      <c r="I88" s="25">
        <f t="shared" si="16"/>
        <v>0</v>
      </c>
      <c r="J88" s="25">
        <f t="shared" si="16"/>
        <v>0</v>
      </c>
      <c r="K88" s="25">
        <f t="shared" si="16"/>
        <v>0</v>
      </c>
      <c r="L88" s="25">
        <f t="shared" si="16"/>
        <v>0</v>
      </c>
      <c r="M88" s="25">
        <f t="shared" si="16"/>
        <v>0</v>
      </c>
      <c r="N88" s="25">
        <f t="shared" si="16"/>
        <v>0</v>
      </c>
      <c r="O88" s="25">
        <f t="shared" si="12"/>
        <v>922113</v>
      </c>
      <c r="P88" s="25">
        <f>+P89</f>
        <v>0</v>
      </c>
      <c r="Q88" s="25">
        <f t="shared" si="13"/>
        <v>922113</v>
      </c>
    </row>
    <row r="89" spans="2:17" x14ac:dyDescent="0.4">
      <c r="B89" s="23"/>
      <c r="C89" s="23"/>
      <c r="D89" s="24" t="s">
        <v>100</v>
      </c>
      <c r="E89" s="25"/>
      <c r="F89" s="25">
        <v>922113</v>
      </c>
      <c r="G89" s="25"/>
      <c r="H89" s="25"/>
      <c r="I89" s="25"/>
      <c r="J89" s="25"/>
      <c r="K89" s="25"/>
      <c r="L89" s="25"/>
      <c r="M89" s="25"/>
      <c r="N89" s="25"/>
      <c r="O89" s="25">
        <f t="shared" si="12"/>
        <v>922113</v>
      </c>
      <c r="P89" s="25"/>
      <c r="Q89" s="25">
        <f t="shared" si="13"/>
        <v>922113</v>
      </c>
    </row>
    <row r="90" spans="2:17" x14ac:dyDescent="0.4">
      <c r="B90" s="23"/>
      <c r="C90" s="26"/>
      <c r="D90" s="27" t="s">
        <v>101</v>
      </c>
      <c r="E90" s="28">
        <f t="shared" ref="E90:N90" si="17">+E81+E82+E83+E84+E85+E86+E87+E88</f>
        <v>0</v>
      </c>
      <c r="F90" s="28">
        <f t="shared" si="17"/>
        <v>922113</v>
      </c>
      <c r="G90" s="28">
        <f t="shared" si="17"/>
        <v>0</v>
      </c>
      <c r="H90" s="28">
        <f t="shared" si="17"/>
        <v>0</v>
      </c>
      <c r="I90" s="28">
        <f t="shared" si="17"/>
        <v>0</v>
      </c>
      <c r="J90" s="28">
        <f t="shared" si="17"/>
        <v>0</v>
      </c>
      <c r="K90" s="28">
        <f t="shared" si="17"/>
        <v>0</v>
      </c>
      <c r="L90" s="28">
        <f t="shared" si="17"/>
        <v>0</v>
      </c>
      <c r="M90" s="28">
        <f t="shared" si="17"/>
        <v>0</v>
      </c>
      <c r="N90" s="28">
        <f t="shared" si="17"/>
        <v>0</v>
      </c>
      <c r="O90" s="28">
        <f t="shared" si="12"/>
        <v>922113</v>
      </c>
      <c r="P90" s="28">
        <f>+P81+P82+P83+P84+P85+P86+P87+P88</f>
        <v>0</v>
      </c>
      <c r="Q90" s="28">
        <f t="shared" si="13"/>
        <v>922113</v>
      </c>
    </row>
    <row r="91" spans="2:17" x14ac:dyDescent="0.4">
      <c r="B91" s="26"/>
      <c r="C91" s="29" t="s">
        <v>102</v>
      </c>
      <c r="D91" s="32"/>
      <c r="E91" s="33">
        <f t="shared" ref="E91:N91" si="18" xml:space="preserve"> +E80 - E90</f>
        <v>0</v>
      </c>
      <c r="F91" s="33">
        <f t="shared" si="18"/>
        <v>708262</v>
      </c>
      <c r="G91" s="33">
        <f t="shared" si="18"/>
        <v>65310</v>
      </c>
      <c r="H91" s="33">
        <f t="shared" si="18"/>
        <v>0</v>
      </c>
      <c r="I91" s="33">
        <f t="shared" si="18"/>
        <v>0</v>
      </c>
      <c r="J91" s="33">
        <f t="shared" si="18"/>
        <v>0</v>
      </c>
      <c r="K91" s="33">
        <f t="shared" si="18"/>
        <v>0</v>
      </c>
      <c r="L91" s="33">
        <f t="shared" si="18"/>
        <v>0</v>
      </c>
      <c r="M91" s="33">
        <f t="shared" si="18"/>
        <v>0</v>
      </c>
      <c r="N91" s="33">
        <f t="shared" si="18"/>
        <v>0</v>
      </c>
      <c r="O91" s="33">
        <f t="shared" si="12"/>
        <v>773572</v>
      </c>
      <c r="P91" s="33">
        <f xml:space="preserve"> +P80 - P90</f>
        <v>0</v>
      </c>
      <c r="Q91" s="33">
        <f>Q80-Q90</f>
        <v>773572</v>
      </c>
    </row>
    <row r="92" spans="2:17" x14ac:dyDescent="0.4">
      <c r="B92" s="29" t="s">
        <v>103</v>
      </c>
      <c r="C92" s="34"/>
      <c r="D92" s="30"/>
      <c r="E92" s="31">
        <f t="shared" ref="E92:N92" si="19" xml:space="preserve"> +E67 +E91</f>
        <v>-312850</v>
      </c>
      <c r="F92" s="31">
        <f t="shared" si="19"/>
        <v>-953702</v>
      </c>
      <c r="G92" s="31">
        <f t="shared" si="19"/>
        <v>6248904</v>
      </c>
      <c r="H92" s="31">
        <f t="shared" si="19"/>
        <v>-9789</v>
      </c>
      <c r="I92" s="31">
        <f t="shared" si="19"/>
        <v>0</v>
      </c>
      <c r="J92" s="31">
        <f t="shared" si="19"/>
        <v>0</v>
      </c>
      <c r="K92" s="31">
        <f t="shared" si="19"/>
        <v>384646</v>
      </c>
      <c r="L92" s="31">
        <f t="shared" si="19"/>
        <v>132820</v>
      </c>
      <c r="M92" s="31">
        <f t="shared" si="19"/>
        <v>0</v>
      </c>
      <c r="N92" s="31">
        <f t="shared" si="19"/>
        <v>11023</v>
      </c>
      <c r="O92" s="31">
        <f t="shared" si="12"/>
        <v>5501052</v>
      </c>
      <c r="P92" s="31">
        <f xml:space="preserve"> +P67 +P91</f>
        <v>0</v>
      </c>
      <c r="Q92" s="31">
        <f>Q67+Q91</f>
        <v>5501052</v>
      </c>
    </row>
  </sheetData>
  <mergeCells count="13">
    <mergeCell ref="B7:B67"/>
    <mergeCell ref="C7:C20"/>
    <mergeCell ref="C21:C66"/>
    <mergeCell ref="B68:B91"/>
    <mergeCell ref="C68:C80"/>
    <mergeCell ref="C81:C90"/>
    <mergeCell ref="B2:Q2"/>
    <mergeCell ref="B3:Q3"/>
    <mergeCell ref="B5:D6"/>
    <mergeCell ref="E5:N5"/>
    <mergeCell ref="O5:O6"/>
    <mergeCell ref="P5:P6"/>
    <mergeCell ref="Q5:Q6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わたつみの里</vt:lpstr>
      <vt:lpstr>わたつみの里!Print_Titles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hanako watatumi</dc:creator>
  <cp:lastModifiedBy>hanako watatumi</cp:lastModifiedBy>
  <dcterms:created xsi:type="dcterms:W3CDTF">2020-06-26T00:00:45Z</dcterms:created>
  <dcterms:modified xsi:type="dcterms:W3CDTF">2020-06-26T00:00:46Z</dcterms:modified>
</cp:coreProperties>
</file>