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わたつみ事務\Desktop\"/>
    </mc:Choice>
  </mc:AlternateContent>
  <xr:revisionPtr revIDLastSave="0" documentId="8_{609E3C4C-13A8-4695-87B8-D51F899AF66B}" xr6:coauthVersionLast="47" xr6:coauthVersionMax="47" xr10:uidLastSave="{00000000-0000-0000-0000-000000000000}"/>
  <bookViews>
    <workbookView xWindow="-108" yWindow="-108" windowWidth="23256" windowHeight="12456" xr2:uid="{AB1B6DBC-089F-4123-AA3A-CF9CE623D3B9}"/>
  </bookViews>
  <sheets>
    <sheet name="わたつみの里" sheetId="1" r:id="rId1"/>
  </sheets>
  <definedNames>
    <definedName name="_xlnm.Print_Titles" localSheetId="0">わたつみの里!$1:$6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6" i="1" l="1"/>
  <c r="M76" i="1"/>
  <c r="K76" i="1"/>
  <c r="J76" i="1"/>
  <c r="F76" i="1"/>
  <c r="E76" i="1"/>
  <c r="O75" i="1"/>
  <c r="Q75" i="1" s="1"/>
  <c r="P74" i="1"/>
  <c r="P76" i="1" s="1"/>
  <c r="N74" i="1"/>
  <c r="M74" i="1"/>
  <c r="L74" i="1"/>
  <c r="L76" i="1" s="1"/>
  <c r="K74" i="1"/>
  <c r="J74" i="1"/>
  <c r="I74" i="1"/>
  <c r="I76" i="1" s="1"/>
  <c r="H74" i="1"/>
  <c r="H76" i="1" s="1"/>
  <c r="G74" i="1"/>
  <c r="O74" i="1" s="1"/>
  <c r="Q74" i="1" s="1"/>
  <c r="F74" i="1"/>
  <c r="E74" i="1"/>
  <c r="Q73" i="1"/>
  <c r="O73" i="1"/>
  <c r="P72" i="1"/>
  <c r="K72" i="1"/>
  <c r="K77" i="1" s="1"/>
  <c r="H72" i="1"/>
  <c r="H77" i="1" s="1"/>
  <c r="G72" i="1"/>
  <c r="O71" i="1"/>
  <c r="Q71" i="1" s="1"/>
  <c r="O70" i="1"/>
  <c r="Q70" i="1" s="1"/>
  <c r="O69" i="1"/>
  <c r="Q69" i="1" s="1"/>
  <c r="P68" i="1"/>
  <c r="N68" i="1"/>
  <c r="N72" i="1" s="1"/>
  <c r="N77" i="1" s="1"/>
  <c r="M68" i="1"/>
  <c r="M72" i="1" s="1"/>
  <c r="M77" i="1" s="1"/>
  <c r="L68" i="1"/>
  <c r="L72" i="1" s="1"/>
  <c r="L77" i="1" s="1"/>
  <c r="K68" i="1"/>
  <c r="J68" i="1"/>
  <c r="J72" i="1" s="1"/>
  <c r="J77" i="1" s="1"/>
  <c r="I68" i="1"/>
  <c r="I72" i="1" s="1"/>
  <c r="H68" i="1"/>
  <c r="G68" i="1"/>
  <c r="F68" i="1"/>
  <c r="F72" i="1" s="1"/>
  <c r="F77" i="1" s="1"/>
  <c r="E68" i="1"/>
  <c r="E72" i="1" s="1"/>
  <c r="O67" i="1"/>
  <c r="Q67" i="1" s="1"/>
  <c r="Q66" i="1"/>
  <c r="O66" i="1"/>
  <c r="Q63" i="1"/>
  <c r="O63" i="1"/>
  <c r="O62" i="1"/>
  <c r="Q62" i="1" s="1"/>
  <c r="Q61" i="1"/>
  <c r="O61" i="1"/>
  <c r="O60" i="1"/>
  <c r="Q60" i="1" s="1"/>
  <c r="Q59" i="1"/>
  <c r="O59" i="1"/>
  <c r="O58" i="1"/>
  <c r="Q58" i="1" s="1"/>
  <c r="Q57" i="1"/>
  <c r="O57" i="1"/>
  <c r="O56" i="1"/>
  <c r="Q56" i="1" s="1"/>
  <c r="Q55" i="1"/>
  <c r="O55" i="1"/>
  <c r="O54" i="1"/>
  <c r="Q54" i="1" s="1"/>
  <c r="Q53" i="1"/>
  <c r="O53" i="1"/>
  <c r="O52" i="1"/>
  <c r="Q52" i="1" s="1"/>
  <c r="Q51" i="1"/>
  <c r="O51" i="1"/>
  <c r="O50" i="1"/>
  <c r="Q50" i="1" s="1"/>
  <c r="Q49" i="1"/>
  <c r="O49" i="1"/>
  <c r="O48" i="1"/>
  <c r="Q48" i="1" s="1"/>
  <c r="Q47" i="1"/>
  <c r="O47" i="1"/>
  <c r="O46" i="1"/>
  <c r="Q46" i="1" s="1"/>
  <c r="O45" i="1"/>
  <c r="Q45" i="1" s="1"/>
  <c r="O44" i="1"/>
  <c r="Q44" i="1" s="1"/>
  <c r="Q43" i="1"/>
  <c r="O43" i="1"/>
  <c r="P42" i="1"/>
  <c r="N42" i="1"/>
  <c r="M42" i="1"/>
  <c r="L42" i="1"/>
  <c r="K42" i="1"/>
  <c r="J42" i="1"/>
  <c r="I42" i="1"/>
  <c r="H42" i="1"/>
  <c r="G42" i="1"/>
  <c r="F42" i="1"/>
  <c r="O42" i="1" s="1"/>
  <c r="Q42" i="1" s="1"/>
  <c r="E42" i="1"/>
  <c r="O41" i="1"/>
  <c r="Q41" i="1" s="1"/>
  <c r="O40" i="1"/>
  <c r="Q40" i="1" s="1"/>
  <c r="Q39" i="1"/>
  <c r="O39" i="1"/>
  <c r="Q38" i="1"/>
  <c r="O38" i="1"/>
  <c r="O37" i="1"/>
  <c r="Q37" i="1" s="1"/>
  <c r="O36" i="1"/>
  <c r="Q36" i="1" s="1"/>
  <c r="Q35" i="1"/>
  <c r="O35" i="1"/>
  <c r="Q34" i="1"/>
  <c r="O34" i="1"/>
  <c r="O33" i="1"/>
  <c r="Q33" i="1" s="1"/>
  <c r="P32" i="1"/>
  <c r="N32" i="1"/>
  <c r="M32" i="1"/>
  <c r="L32" i="1"/>
  <c r="K32" i="1"/>
  <c r="J32" i="1"/>
  <c r="I32" i="1"/>
  <c r="H32" i="1"/>
  <c r="G32" i="1"/>
  <c r="F32" i="1"/>
  <c r="E32" i="1"/>
  <c r="O32" i="1" s="1"/>
  <c r="Q32" i="1" s="1"/>
  <c r="O31" i="1"/>
  <c r="Q31" i="1" s="1"/>
  <c r="Q30" i="1"/>
  <c r="O30" i="1"/>
  <c r="O29" i="1"/>
  <c r="Q29" i="1" s="1"/>
  <c r="O28" i="1"/>
  <c r="Q28" i="1" s="1"/>
  <c r="O27" i="1"/>
  <c r="Q27" i="1" s="1"/>
  <c r="Q26" i="1"/>
  <c r="O26" i="1"/>
  <c r="O25" i="1"/>
  <c r="Q25" i="1" s="1"/>
  <c r="P24" i="1"/>
  <c r="P22" i="1" s="1"/>
  <c r="P64" i="1" s="1"/>
  <c r="N24" i="1"/>
  <c r="N22" i="1" s="1"/>
  <c r="N64" i="1" s="1"/>
  <c r="M24" i="1"/>
  <c r="M22" i="1" s="1"/>
  <c r="M64" i="1" s="1"/>
  <c r="L24" i="1"/>
  <c r="K24" i="1"/>
  <c r="K22" i="1" s="1"/>
  <c r="K64" i="1" s="1"/>
  <c r="J24" i="1"/>
  <c r="J22" i="1" s="1"/>
  <c r="J64" i="1" s="1"/>
  <c r="I24" i="1"/>
  <c r="H24" i="1"/>
  <c r="H22" i="1" s="1"/>
  <c r="H64" i="1" s="1"/>
  <c r="G24" i="1"/>
  <c r="F24" i="1"/>
  <c r="F22" i="1" s="1"/>
  <c r="F64" i="1" s="1"/>
  <c r="E24" i="1"/>
  <c r="O24" i="1" s="1"/>
  <c r="Q24" i="1" s="1"/>
  <c r="O23" i="1"/>
  <c r="Q23" i="1" s="1"/>
  <c r="L22" i="1"/>
  <c r="L64" i="1" s="1"/>
  <c r="I22" i="1"/>
  <c r="I64" i="1" s="1"/>
  <c r="G22" i="1"/>
  <c r="G64" i="1" s="1"/>
  <c r="Q20" i="1"/>
  <c r="O20" i="1"/>
  <c r="O19" i="1"/>
  <c r="Q19" i="1" s="1"/>
  <c r="O18" i="1"/>
  <c r="Q18" i="1" s="1"/>
  <c r="Q17" i="1"/>
  <c r="O17" i="1"/>
  <c r="Q16" i="1"/>
  <c r="O16" i="1"/>
  <c r="P15" i="1"/>
  <c r="N15" i="1"/>
  <c r="M15" i="1"/>
  <c r="L15" i="1"/>
  <c r="K15" i="1"/>
  <c r="K7" i="1" s="1"/>
  <c r="K21" i="1" s="1"/>
  <c r="K65" i="1" s="1"/>
  <c r="K78" i="1" s="1"/>
  <c r="J15" i="1"/>
  <c r="I15" i="1"/>
  <c r="H15" i="1"/>
  <c r="G15" i="1"/>
  <c r="F15" i="1"/>
  <c r="E15" i="1"/>
  <c r="O15" i="1" s="1"/>
  <c r="Q15" i="1" s="1"/>
  <c r="O14" i="1"/>
  <c r="Q14" i="1" s="1"/>
  <c r="O13" i="1"/>
  <c r="Q13" i="1" s="1"/>
  <c r="P12" i="1"/>
  <c r="N12" i="1"/>
  <c r="M12" i="1"/>
  <c r="L12" i="1"/>
  <c r="K12" i="1"/>
  <c r="J12" i="1"/>
  <c r="I12" i="1"/>
  <c r="H12" i="1"/>
  <c r="G12" i="1"/>
  <c r="F12" i="1"/>
  <c r="E12" i="1"/>
  <c r="O12" i="1" s="1"/>
  <c r="Q12" i="1" s="1"/>
  <c r="Q11" i="1"/>
  <c r="O11" i="1"/>
  <c r="O10" i="1"/>
  <c r="Q10" i="1" s="1"/>
  <c r="O9" i="1"/>
  <c r="Q9" i="1" s="1"/>
  <c r="P8" i="1"/>
  <c r="P7" i="1" s="1"/>
  <c r="P21" i="1" s="1"/>
  <c r="P65" i="1" s="1"/>
  <c r="N8" i="1"/>
  <c r="M8" i="1"/>
  <c r="L8" i="1"/>
  <c r="L7" i="1" s="1"/>
  <c r="L21" i="1" s="1"/>
  <c r="K8" i="1"/>
  <c r="J8" i="1"/>
  <c r="I8" i="1"/>
  <c r="H8" i="1"/>
  <c r="H7" i="1" s="1"/>
  <c r="H21" i="1" s="1"/>
  <c r="H65" i="1" s="1"/>
  <c r="H78" i="1" s="1"/>
  <c r="G8" i="1"/>
  <c r="G7" i="1" s="1"/>
  <c r="G21" i="1" s="1"/>
  <c r="G65" i="1" s="1"/>
  <c r="F8" i="1"/>
  <c r="E8" i="1"/>
  <c r="N7" i="1"/>
  <c r="N21" i="1" s="1"/>
  <c r="M7" i="1"/>
  <c r="M21" i="1" s="1"/>
  <c r="M65" i="1" s="1"/>
  <c r="M78" i="1" s="1"/>
  <c r="J7" i="1"/>
  <c r="J21" i="1" s="1"/>
  <c r="J65" i="1" s="1"/>
  <c r="J78" i="1" s="1"/>
  <c r="I7" i="1"/>
  <c r="I21" i="1" s="1"/>
  <c r="I65" i="1" s="1"/>
  <c r="F7" i="1"/>
  <c r="F21" i="1" s="1"/>
  <c r="E7" i="1"/>
  <c r="P78" i="1" l="1"/>
  <c r="F65" i="1"/>
  <c r="F78" i="1" s="1"/>
  <c r="I78" i="1"/>
  <c r="E77" i="1"/>
  <c r="O72" i="1"/>
  <c r="Q72" i="1" s="1"/>
  <c r="P77" i="1"/>
  <c r="G77" i="1"/>
  <c r="G78" i="1" s="1"/>
  <c r="N65" i="1"/>
  <c r="N78" i="1" s="1"/>
  <c r="L65" i="1"/>
  <c r="L78" i="1" s="1"/>
  <c r="I77" i="1"/>
  <c r="O7" i="1"/>
  <c r="Q7" i="1" s="1"/>
  <c r="E22" i="1"/>
  <c r="O68" i="1"/>
  <c r="Q68" i="1" s="1"/>
  <c r="G76" i="1"/>
  <c r="O76" i="1" s="1"/>
  <c r="Q76" i="1" s="1"/>
  <c r="O8" i="1"/>
  <c r="Q8" i="1" s="1"/>
  <c r="E21" i="1"/>
  <c r="E65" i="1" l="1"/>
  <c r="O21" i="1"/>
  <c r="Q21" i="1" s="1"/>
  <c r="Q65" i="1" s="1"/>
  <c r="Q77" i="1"/>
  <c r="O22" i="1"/>
  <c r="Q22" i="1" s="1"/>
  <c r="E64" i="1"/>
  <c r="O64" i="1" s="1"/>
  <c r="Q64" i="1" s="1"/>
  <c r="O77" i="1"/>
  <c r="Q78" i="1" l="1"/>
  <c r="E78" i="1"/>
  <c r="O78" i="1" s="1"/>
  <c r="O65" i="1"/>
</calcChain>
</file>

<file path=xl/sharedStrings.xml><?xml version="1.0" encoding="utf-8"?>
<sst xmlns="http://schemas.openxmlformats.org/spreadsheetml/2006/main" count="97" uniqueCount="93">
  <si>
    <t>別紙３（⑪）</t>
    <rPh sb="0" eb="2">
      <t>ベッシ</t>
    </rPh>
    <phoneticPr fontId="3"/>
  </si>
  <si>
    <t>わたつみの里  事業活動明細書</t>
    <phoneticPr fontId="3"/>
  </si>
  <si>
    <t>（自）令和5年4月1日  （至）令和6年3月31日</t>
    <phoneticPr fontId="2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</si>
  <si>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</si>
  <si>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</si>
  <si>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</si>
  <si>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</si>
  <si>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</si>
  <si>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</si>
  <si>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本部経理区分_社会福祉法人　わたつみ会</t>
    <phoneticPr fontId="2"/>
  </si>
  <si>
    <t>障害者支援施設（施設入所支援）_障がい者支援施設　わたつみの里</t>
  </si>
  <si>
    <t>障害者支援施設（生活介護）_わたつみの里　生活介護事業所</t>
  </si>
  <si>
    <t>障害福祉サービス事業（居宅介護）_スマイルサポート　わたつみ</t>
  </si>
  <si>
    <t>障害福祉サービス事業（同行援護）_スマイルサポート　わたつみ</t>
  </si>
  <si>
    <t>障害福祉サービス事業（行動援護）_スマイルサポート　わたつみ</t>
  </si>
  <si>
    <t>障害福祉サービス事業（短期入所）_障がい者支援施設　わたつみの里</t>
  </si>
  <si>
    <t>計画相談支援_わたつみの里　相談支援事業所</t>
  </si>
  <si>
    <t>移動支援事業_スマイルサポート　わたつみ</t>
  </si>
  <si>
    <t>（公益）その他所轄庁が認めた事業_わたつみの里　日中一時支援事業所</t>
  </si>
  <si>
    <t>サービス活動増減の部</t>
  </si>
  <si>
    <t>収益</t>
  </si>
  <si>
    <t>障害福祉サービス等事業収益</t>
  </si>
  <si>
    <t>　自立支援給付費収益</t>
  </si>
  <si>
    <t>　　介護給付費収益</t>
  </si>
  <si>
    <t>　　計画相談支援給付費収益</t>
  </si>
  <si>
    <t>　利用者負担金収益</t>
  </si>
  <si>
    <t>　補足給付費収益</t>
  </si>
  <si>
    <t>　　特定障害者特別給付費収益</t>
  </si>
  <si>
    <t>　特定費用収益</t>
  </si>
  <si>
    <t>　その他の事業収益</t>
  </si>
  <si>
    <t>　　補助金事業収益（公費）</t>
  </si>
  <si>
    <t>　　受託事業収益（公費）</t>
  </si>
  <si>
    <t>　　受託事業収益（一般）</t>
  </si>
  <si>
    <t>　　その他の事業収益</t>
  </si>
  <si>
    <t>経常経費寄附金収益</t>
  </si>
  <si>
    <t>サービス活動収益計（１）</t>
  </si>
  <si>
    <t>費用</t>
  </si>
  <si>
    <t>人件費</t>
  </si>
  <si>
    <t>　役員報酬</t>
  </si>
  <si>
    <t>　職員給料</t>
  </si>
  <si>
    <t>　　職員俸給</t>
  </si>
  <si>
    <t>　　職員諸手当</t>
  </si>
  <si>
    <t>　職員賞与</t>
  </si>
  <si>
    <t>　非常勤職員給与</t>
  </si>
  <si>
    <t>　派遣職員費</t>
  </si>
  <si>
    <t>　退職給付費用</t>
  </si>
  <si>
    <t>　法定福利費</t>
  </si>
  <si>
    <t>事業費</t>
  </si>
  <si>
    <t>　給食費</t>
  </si>
  <si>
    <t>　保健衛生費</t>
  </si>
  <si>
    <t>　教養娯楽費</t>
  </si>
  <si>
    <t>　水道光熱費</t>
  </si>
  <si>
    <t>　消耗器具備品費</t>
  </si>
  <si>
    <t>　保険料</t>
  </si>
  <si>
    <t>　賃借料</t>
  </si>
  <si>
    <t>　教育指導費</t>
  </si>
  <si>
    <t>　車輌費</t>
  </si>
  <si>
    <t>事務費</t>
  </si>
  <si>
    <t>　福利厚生費</t>
  </si>
  <si>
    <t>　旅費交通費</t>
  </si>
  <si>
    <t>　研修研究費</t>
  </si>
  <si>
    <t>　事務消耗品費</t>
  </si>
  <si>
    <t>　印刷製本費</t>
  </si>
  <si>
    <t>　修繕費</t>
  </si>
  <si>
    <t>　通信運搬費</t>
  </si>
  <si>
    <t>　広報費</t>
  </si>
  <si>
    <t>　業務委託費</t>
  </si>
  <si>
    <t>　手数料</t>
  </si>
  <si>
    <t>　租税公課</t>
  </si>
  <si>
    <t>　保守料</t>
  </si>
  <si>
    <t>　渉外費</t>
  </si>
  <si>
    <t>　諸会費</t>
  </si>
  <si>
    <t>　雑費</t>
  </si>
  <si>
    <t>減価償却費</t>
  </si>
  <si>
    <t>国庫補助金等特別積立金取崩額</t>
  </si>
  <si>
    <t>貸倒損失額</t>
  </si>
  <si>
    <t>貸倒引当金繰入</t>
  </si>
  <si>
    <t>サービス活動費用計（２）</t>
  </si>
  <si>
    <t>サービス活動増減差額（３）＝（１）－（２）</t>
  </si>
  <si>
    <t>サービス活動外増減の部</t>
  </si>
  <si>
    <t>受取利息配当金収益</t>
  </si>
  <si>
    <t>社会福祉連携推進業務貸付金受取利息収益</t>
  </si>
  <si>
    <t>その他のサービス活動外収益</t>
  </si>
  <si>
    <t>　受入研修費収益</t>
  </si>
  <si>
    <t>　利用者等外給食収益</t>
  </si>
  <si>
    <t>　雑収益</t>
  </si>
  <si>
    <t>サービス活動外収益計（４）</t>
  </si>
  <si>
    <t>社会福祉連携推進業務借入金支払利息</t>
  </si>
  <si>
    <t>その他のサービス活動外費用</t>
  </si>
  <si>
    <t>　利用者等外給食費</t>
  </si>
  <si>
    <t>サービス活動外費用計（５）</t>
  </si>
  <si>
    <t>サービス活動外増減差額（６）＝（４）－（５）</t>
  </si>
  <si>
    <t>経常増減差額（７）＝（３）＋（６）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</si>
</sst>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righ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8" xfId="1" applyFont="1" applyBorder="1" applyAlignment="1">
      <alignment horizontal="center" vertical="center" shrinkToFit="1"/>
    </xf>
    <xf numFmtId="0" fontId="7" fillId="0" borderId="9" xfId="1" applyFont="1" applyBorder="1" applyAlignment="1">
      <alignment horizontal="center" vertical="center" wrapText="1" shrinkToFit="1"/>
    </xf>
    <xf numFmtId="0" fontId="7" fillId="0" borderId="10" xfId="1" applyFont="1" applyBorder="1" applyAlignment="1">
      <alignment horizontal="center" vertical="center" wrapText="1" shrinkToFit="1"/>
    </xf>
    <xf numFmtId="0" fontId="7" fillId="0" borderId="10" xfId="1" applyFont="1" applyBorder="1" applyAlignment="1">
      <alignment horizontal="center" vertical="center" shrinkToFit="1"/>
    </xf>
    <xf numFmtId="0" fontId="7" fillId="0" borderId="5" xfId="2" applyFont="1" applyBorder="1" applyAlignment="1">
      <alignment horizontal="left" vertical="center" textRotation="255"/>
    </xf>
    <xf numFmtId="0" fontId="7" fillId="0" borderId="5" xfId="2" applyFont="1" applyBorder="1" applyAlignment="1">
      <alignment horizontal="left" vertical="top" shrinkToFit="1"/>
    </xf>
    <xf numFmtId="176" fontId="9" fillId="0" borderId="5" xfId="2" applyNumberFormat="1" applyFont="1" applyBorder="1" applyAlignment="1" applyProtection="1">
      <alignment vertical="top" shrinkToFit="1"/>
      <protection locked="0"/>
    </xf>
    <xf numFmtId="0" fontId="7" fillId="0" borderId="11" xfId="2" applyFont="1" applyBorder="1" applyAlignment="1">
      <alignment horizontal="left" vertical="center" textRotation="255"/>
    </xf>
    <xf numFmtId="0" fontId="7" fillId="0" borderId="11" xfId="2" applyFont="1" applyBorder="1" applyAlignment="1">
      <alignment horizontal="left" vertical="top" shrinkToFit="1"/>
    </xf>
    <xf numFmtId="176" fontId="9" fillId="0" borderId="11" xfId="2" applyNumberFormat="1" applyFont="1" applyBorder="1" applyAlignment="1" applyProtection="1">
      <alignment vertical="top" shrinkToFit="1"/>
      <protection locked="0"/>
    </xf>
    <xf numFmtId="0" fontId="7" fillId="0" borderId="10" xfId="2" applyFont="1" applyBorder="1" applyAlignment="1">
      <alignment horizontal="left" vertical="center" textRotation="255"/>
    </xf>
    <xf numFmtId="0" fontId="7" fillId="0" borderId="9" xfId="2" applyFont="1" applyBorder="1" applyAlignment="1">
      <alignment horizontal="left" vertical="top" shrinkToFit="1"/>
    </xf>
    <xf numFmtId="176" fontId="9" fillId="0" borderId="9" xfId="2" applyNumberFormat="1" applyFont="1" applyBorder="1" applyAlignment="1" applyProtection="1">
      <alignment vertical="top" shrinkToFit="1"/>
      <protection locked="0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13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 shrinkToFit="1"/>
    </xf>
    <xf numFmtId="176" fontId="9" fillId="0" borderId="8" xfId="2" applyNumberFormat="1" applyFont="1" applyBorder="1" applyAlignment="1" applyProtection="1">
      <alignment vertical="center" shrinkToFit="1"/>
      <protection locked="0"/>
    </xf>
    <xf numFmtId="0" fontId="7" fillId="0" borderId="14" xfId="2" applyFont="1" applyBorder="1" applyAlignment="1">
      <alignment vertical="center"/>
    </xf>
  </cellXfs>
  <cellStyles count="3">
    <cellStyle name="標準" xfId="0" builtinId="0"/>
    <cellStyle name="標準 2" xfId="2" xr:uid="{40196C57-8378-43CF-9128-4735640E0999}"/>
    <cellStyle name="標準 3" xfId="1" xr:uid="{8EAF0461-B208-44B8-B888-0EFC9A9B66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33658-09A4-4521-8402-82EF311F288D}">
  <sheetPr>
    <pageSetUpPr fitToPage="1"/>
  </sheetPr>
  <dimension ref="B1:Q78"/>
  <sheetViews>
    <sheetView showGridLines="0" tabSelected="1" workbookViewId="0"/>
  </sheetViews>
  <sheetFormatPr defaultRowHeight="18" x14ac:dyDescent="0.45"/>
  <cols>
    <col min="1" max="3" width="3" customWidth="1"/>
    <col min="4" max="4" width="45.59765625" customWidth="1"/>
    <col min="5" max="17" width="21.296875" customWidth="1"/>
  </cols>
  <sheetData>
    <row r="1" spans="2:17" ht="22.8" x14ac:dyDescent="0.4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P1" s="2"/>
      <c r="Q1" s="3" t="s">
        <v>0</v>
      </c>
    </row>
    <row r="2" spans="2:17" ht="22.8" x14ac:dyDescent="0.45"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22.8" x14ac:dyDescent="0.45"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2:17" x14ac:dyDescent="0.45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7"/>
      <c r="P4" s="7"/>
      <c r="Q4" s="6" t="s">
        <v>3</v>
      </c>
    </row>
    <row r="5" spans="2:17" x14ac:dyDescent="0.45">
      <c r="B5" s="8" t="s">
        <v>4</v>
      </c>
      <c r="C5" s="9"/>
      <c r="D5" s="10"/>
      <c r="E5" s="11" t="s">
        <v>5</v>
      </c>
      <c r="F5" s="12"/>
      <c r="G5" s="12"/>
      <c r="H5" s="12"/>
      <c r="I5" s="12"/>
      <c r="J5" s="12"/>
      <c r="K5" s="12"/>
      <c r="L5" s="12"/>
      <c r="M5" s="12"/>
      <c r="N5" s="12"/>
      <c r="O5" s="13" t="s">
        <v>6</v>
      </c>
      <c r="P5" s="13" t="s">
        <v>7</v>
      </c>
      <c r="Q5" s="13" t="s">
        <v>8</v>
      </c>
    </row>
    <row r="6" spans="2:17" ht="115.2" x14ac:dyDescent="0.45">
      <c r="B6" s="14"/>
      <c r="C6" s="15"/>
      <c r="D6" s="16"/>
      <c r="E6" s="17" t="s">
        <v>9</v>
      </c>
      <c r="F6" s="18" t="s">
        <v>10</v>
      </c>
      <c r="G6" s="18" t="s">
        <v>11</v>
      </c>
      <c r="H6" s="18" t="s">
        <v>12</v>
      </c>
      <c r="I6" s="18" t="s">
        <v>13</v>
      </c>
      <c r="J6" s="18" t="s">
        <v>14</v>
      </c>
      <c r="K6" s="18" t="s">
        <v>15</v>
      </c>
      <c r="L6" s="18" t="s">
        <v>16</v>
      </c>
      <c r="M6" s="18" t="s">
        <v>17</v>
      </c>
      <c r="N6" s="18" t="s">
        <v>18</v>
      </c>
      <c r="O6" s="19"/>
      <c r="P6" s="19"/>
      <c r="Q6" s="19"/>
    </row>
    <row r="7" spans="2:17" x14ac:dyDescent="0.45">
      <c r="B7" s="20" t="s">
        <v>19</v>
      </c>
      <c r="C7" s="20" t="s">
        <v>20</v>
      </c>
      <c r="D7" s="21" t="s">
        <v>21</v>
      </c>
      <c r="E7" s="22">
        <f>+E8+E11+E12+E14+E15</f>
        <v>0</v>
      </c>
      <c r="F7" s="22">
        <f>+F8+F11+F12+F14+F15</f>
        <v>81285586</v>
      </c>
      <c r="G7" s="22">
        <f>+G8+G11+G12+G14+G15</f>
        <v>93614846</v>
      </c>
      <c r="H7" s="22">
        <f>+H8+H11+H12+H14+H15</f>
        <v>0</v>
      </c>
      <c r="I7" s="22">
        <f>+I8+I11+I12+I14+I15</f>
        <v>0</v>
      </c>
      <c r="J7" s="22">
        <f>+J8+J11+J12+J14+J15</f>
        <v>0</v>
      </c>
      <c r="K7" s="22">
        <f>+K8+K11+K12+K14+K15</f>
        <v>0</v>
      </c>
      <c r="L7" s="22">
        <f>+L8+L11+L12+L14+L15</f>
        <v>3159808</v>
      </c>
      <c r="M7" s="22">
        <f>+M8+M11+M12+M14+M15</f>
        <v>0</v>
      </c>
      <c r="N7" s="22">
        <f>+N8+N11+N12+N14+N15</f>
        <v>2823</v>
      </c>
      <c r="O7" s="22">
        <f>+E7+F7+G7+H7+I7+J7+K7+L7+M7+N7</f>
        <v>178063063</v>
      </c>
      <c r="P7" s="22">
        <f>+P8+P11+P12+P14+P15</f>
        <v>0</v>
      </c>
      <c r="Q7" s="22">
        <f>O7-ABS(P7)</f>
        <v>178063063</v>
      </c>
    </row>
    <row r="8" spans="2:17" x14ac:dyDescent="0.45">
      <c r="B8" s="23"/>
      <c r="C8" s="23"/>
      <c r="D8" s="24" t="s">
        <v>22</v>
      </c>
      <c r="E8" s="25">
        <f>+E9+E10</f>
        <v>0</v>
      </c>
      <c r="F8" s="25">
        <f>+F9+F10</f>
        <v>60015019</v>
      </c>
      <c r="G8" s="25">
        <f>+G9+G10</f>
        <v>92636004</v>
      </c>
      <c r="H8" s="25">
        <f>+H9+H10</f>
        <v>0</v>
      </c>
      <c r="I8" s="25">
        <f>+I9+I10</f>
        <v>0</v>
      </c>
      <c r="J8" s="25">
        <f>+J9+J10</f>
        <v>0</v>
      </c>
      <c r="K8" s="25">
        <f>+K9+K10</f>
        <v>0</v>
      </c>
      <c r="L8" s="25">
        <f>+L9+L10</f>
        <v>2567778</v>
      </c>
      <c r="M8" s="25">
        <f>+M9+M10</f>
        <v>0</v>
      </c>
      <c r="N8" s="25">
        <f>+N9+N10</f>
        <v>0</v>
      </c>
      <c r="O8" s="25">
        <f t="shared" ref="O8:O71" si="0">+E8+F8+G8+H8+I8+J8+K8+L8+M8+N8</f>
        <v>155218801</v>
      </c>
      <c r="P8" s="25">
        <f>+P9+P10</f>
        <v>0</v>
      </c>
      <c r="Q8" s="25">
        <f t="shared" ref="Q8:Q71" si="1">O8-ABS(P8)</f>
        <v>155218801</v>
      </c>
    </row>
    <row r="9" spans="2:17" x14ac:dyDescent="0.45">
      <c r="B9" s="23"/>
      <c r="C9" s="23"/>
      <c r="D9" s="24" t="s">
        <v>23</v>
      </c>
      <c r="E9" s="25"/>
      <c r="F9" s="25">
        <v>60015019</v>
      </c>
      <c r="G9" s="25">
        <v>92636004</v>
      </c>
      <c r="H9" s="25"/>
      <c r="I9" s="25"/>
      <c r="J9" s="25"/>
      <c r="K9" s="25"/>
      <c r="L9" s="25">
        <v>2567778</v>
      </c>
      <c r="M9" s="25"/>
      <c r="N9" s="25"/>
      <c r="O9" s="25">
        <f t="shared" si="0"/>
        <v>155218801</v>
      </c>
      <c r="P9" s="25"/>
      <c r="Q9" s="25">
        <f t="shared" si="1"/>
        <v>155218801</v>
      </c>
    </row>
    <row r="10" spans="2:17" x14ac:dyDescent="0.45">
      <c r="B10" s="23"/>
      <c r="C10" s="23"/>
      <c r="D10" s="24" t="s">
        <v>24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>
        <f t="shared" si="0"/>
        <v>0</v>
      </c>
      <c r="P10" s="25"/>
      <c r="Q10" s="25">
        <f t="shared" si="1"/>
        <v>0</v>
      </c>
    </row>
    <row r="11" spans="2:17" x14ac:dyDescent="0.45">
      <c r="B11" s="23"/>
      <c r="C11" s="23"/>
      <c r="D11" s="24" t="s">
        <v>25</v>
      </c>
      <c r="E11" s="25"/>
      <c r="F11" s="25">
        <v>27900</v>
      </c>
      <c r="G11" s="25">
        <v>418842</v>
      </c>
      <c r="H11" s="25"/>
      <c r="I11" s="25"/>
      <c r="J11" s="25"/>
      <c r="K11" s="25"/>
      <c r="L11" s="25">
        <v>508830</v>
      </c>
      <c r="M11" s="25"/>
      <c r="N11" s="25"/>
      <c r="O11" s="25">
        <f t="shared" si="0"/>
        <v>955572</v>
      </c>
      <c r="P11" s="25"/>
      <c r="Q11" s="25">
        <f t="shared" si="1"/>
        <v>955572</v>
      </c>
    </row>
    <row r="12" spans="2:17" x14ac:dyDescent="0.45">
      <c r="B12" s="23"/>
      <c r="C12" s="23"/>
      <c r="D12" s="24" t="s">
        <v>26</v>
      </c>
      <c r="E12" s="25">
        <f>+E13</f>
        <v>0</v>
      </c>
      <c r="F12" s="25">
        <f>+F13</f>
        <v>3615197</v>
      </c>
      <c r="G12" s="25">
        <f>+G13</f>
        <v>0</v>
      </c>
      <c r="H12" s="25">
        <f>+H13</f>
        <v>0</v>
      </c>
      <c r="I12" s="25">
        <f>+I13</f>
        <v>0</v>
      </c>
      <c r="J12" s="25">
        <f>+J13</f>
        <v>0</v>
      </c>
      <c r="K12" s="25">
        <f>+K13</f>
        <v>0</v>
      </c>
      <c r="L12" s="25">
        <f>+L13</f>
        <v>83200</v>
      </c>
      <c r="M12" s="25">
        <f>+M13</f>
        <v>0</v>
      </c>
      <c r="N12" s="25">
        <f>+N13</f>
        <v>0</v>
      </c>
      <c r="O12" s="25">
        <f t="shared" si="0"/>
        <v>3698397</v>
      </c>
      <c r="P12" s="25">
        <f>+P13</f>
        <v>0</v>
      </c>
      <c r="Q12" s="25">
        <f t="shared" si="1"/>
        <v>3698397</v>
      </c>
    </row>
    <row r="13" spans="2:17" x14ac:dyDescent="0.45">
      <c r="B13" s="23"/>
      <c r="C13" s="23"/>
      <c r="D13" s="24" t="s">
        <v>27</v>
      </c>
      <c r="E13" s="25"/>
      <c r="F13" s="25">
        <v>3615197</v>
      </c>
      <c r="G13" s="25"/>
      <c r="H13" s="25"/>
      <c r="I13" s="25"/>
      <c r="J13" s="25"/>
      <c r="K13" s="25"/>
      <c r="L13" s="25">
        <v>83200</v>
      </c>
      <c r="M13" s="25"/>
      <c r="N13" s="25"/>
      <c r="O13" s="25">
        <f t="shared" si="0"/>
        <v>3698397</v>
      </c>
      <c r="P13" s="25"/>
      <c r="Q13" s="25">
        <f t="shared" si="1"/>
        <v>3698397</v>
      </c>
    </row>
    <row r="14" spans="2:17" x14ac:dyDescent="0.45">
      <c r="B14" s="23"/>
      <c r="C14" s="23"/>
      <c r="D14" s="24" t="s">
        <v>28</v>
      </c>
      <c r="E14" s="25"/>
      <c r="F14" s="25">
        <v>14810898</v>
      </c>
      <c r="G14" s="25"/>
      <c r="H14" s="25"/>
      <c r="I14" s="25"/>
      <c r="J14" s="25"/>
      <c r="K14" s="25"/>
      <c r="L14" s="25"/>
      <c r="M14" s="25"/>
      <c r="N14" s="25"/>
      <c r="O14" s="25">
        <f t="shared" si="0"/>
        <v>14810898</v>
      </c>
      <c r="P14" s="25"/>
      <c r="Q14" s="25">
        <f t="shared" si="1"/>
        <v>14810898</v>
      </c>
    </row>
    <row r="15" spans="2:17" x14ac:dyDescent="0.45">
      <c r="B15" s="23"/>
      <c r="C15" s="23"/>
      <c r="D15" s="24" t="s">
        <v>29</v>
      </c>
      <c r="E15" s="25">
        <f>+E16+E17+E18+E19</f>
        <v>0</v>
      </c>
      <c r="F15" s="25">
        <f>+F16+F17+F18+F19</f>
        <v>2816572</v>
      </c>
      <c r="G15" s="25">
        <f>+G16+G17+G18+G19</f>
        <v>560000</v>
      </c>
      <c r="H15" s="25">
        <f>+H16+H17+H18+H19</f>
        <v>0</v>
      </c>
      <c r="I15" s="25">
        <f>+I16+I17+I18+I19</f>
        <v>0</v>
      </c>
      <c r="J15" s="25">
        <f>+J16+J17+J18+J19</f>
        <v>0</v>
      </c>
      <c r="K15" s="25">
        <f>+K16+K17+K18+K19</f>
        <v>0</v>
      </c>
      <c r="L15" s="25">
        <f>+L16+L17+L18+L19</f>
        <v>0</v>
      </c>
      <c r="M15" s="25">
        <f>+M16+M17+M18+M19</f>
        <v>0</v>
      </c>
      <c r="N15" s="25">
        <f>+N16+N17+N18+N19</f>
        <v>2823</v>
      </c>
      <c r="O15" s="25">
        <f t="shared" si="0"/>
        <v>3379395</v>
      </c>
      <c r="P15" s="25">
        <f>+P16+P17+P18+P19</f>
        <v>0</v>
      </c>
      <c r="Q15" s="25">
        <f t="shared" si="1"/>
        <v>3379395</v>
      </c>
    </row>
    <row r="16" spans="2:17" x14ac:dyDescent="0.45">
      <c r="B16" s="23"/>
      <c r="C16" s="23"/>
      <c r="D16" s="24" t="s">
        <v>30</v>
      </c>
      <c r="E16" s="25"/>
      <c r="F16" s="25">
        <v>1810500</v>
      </c>
      <c r="G16" s="25">
        <v>560000</v>
      </c>
      <c r="H16" s="25"/>
      <c r="I16" s="25"/>
      <c r="J16" s="25"/>
      <c r="K16" s="25"/>
      <c r="L16" s="25"/>
      <c r="M16" s="25"/>
      <c r="N16" s="25"/>
      <c r="O16" s="25">
        <f t="shared" si="0"/>
        <v>2370500</v>
      </c>
      <c r="P16" s="25"/>
      <c r="Q16" s="25">
        <f t="shared" si="1"/>
        <v>2370500</v>
      </c>
    </row>
    <row r="17" spans="2:17" x14ac:dyDescent="0.45">
      <c r="B17" s="23"/>
      <c r="C17" s="23"/>
      <c r="D17" s="24" t="s">
        <v>31</v>
      </c>
      <c r="E17" s="25"/>
      <c r="F17" s="25"/>
      <c r="G17" s="25"/>
      <c r="H17" s="25"/>
      <c r="I17" s="25"/>
      <c r="J17" s="25"/>
      <c r="K17" s="25"/>
      <c r="L17" s="25"/>
      <c r="M17" s="25"/>
      <c r="N17" s="25">
        <v>2050</v>
      </c>
      <c r="O17" s="25">
        <f t="shared" si="0"/>
        <v>2050</v>
      </c>
      <c r="P17" s="25"/>
      <c r="Q17" s="25">
        <f t="shared" si="1"/>
        <v>2050</v>
      </c>
    </row>
    <row r="18" spans="2:17" x14ac:dyDescent="0.45">
      <c r="B18" s="23"/>
      <c r="C18" s="23"/>
      <c r="D18" s="24" t="s">
        <v>32</v>
      </c>
      <c r="E18" s="25"/>
      <c r="F18" s="25"/>
      <c r="G18" s="25"/>
      <c r="H18" s="25"/>
      <c r="I18" s="25"/>
      <c r="J18" s="25"/>
      <c r="K18" s="25"/>
      <c r="L18" s="25"/>
      <c r="M18" s="25"/>
      <c r="N18" s="25">
        <v>773</v>
      </c>
      <c r="O18" s="25">
        <f t="shared" si="0"/>
        <v>773</v>
      </c>
      <c r="P18" s="25"/>
      <c r="Q18" s="25">
        <f t="shared" si="1"/>
        <v>773</v>
      </c>
    </row>
    <row r="19" spans="2:17" x14ac:dyDescent="0.45">
      <c r="B19" s="23"/>
      <c r="C19" s="23"/>
      <c r="D19" s="24" t="s">
        <v>33</v>
      </c>
      <c r="E19" s="25"/>
      <c r="F19" s="25">
        <v>1006072</v>
      </c>
      <c r="G19" s="25"/>
      <c r="H19" s="25"/>
      <c r="I19" s="25"/>
      <c r="J19" s="25"/>
      <c r="K19" s="25"/>
      <c r="L19" s="25"/>
      <c r="M19" s="25"/>
      <c r="N19" s="25"/>
      <c r="O19" s="25">
        <f t="shared" si="0"/>
        <v>1006072</v>
      </c>
      <c r="P19" s="25"/>
      <c r="Q19" s="25">
        <f t="shared" si="1"/>
        <v>1006072</v>
      </c>
    </row>
    <row r="20" spans="2:17" x14ac:dyDescent="0.45">
      <c r="B20" s="23"/>
      <c r="C20" s="23"/>
      <c r="D20" s="24" t="s">
        <v>34</v>
      </c>
      <c r="E20" s="25"/>
      <c r="F20" s="25">
        <v>330000</v>
      </c>
      <c r="G20" s="25">
        <v>44000</v>
      </c>
      <c r="H20" s="25"/>
      <c r="I20" s="25"/>
      <c r="J20" s="25"/>
      <c r="K20" s="25"/>
      <c r="L20" s="25"/>
      <c r="M20" s="25"/>
      <c r="N20" s="25"/>
      <c r="O20" s="25">
        <f t="shared" si="0"/>
        <v>374000</v>
      </c>
      <c r="P20" s="25"/>
      <c r="Q20" s="25">
        <f t="shared" si="1"/>
        <v>374000</v>
      </c>
    </row>
    <row r="21" spans="2:17" x14ac:dyDescent="0.45">
      <c r="B21" s="23"/>
      <c r="C21" s="26"/>
      <c r="D21" s="27" t="s">
        <v>35</v>
      </c>
      <c r="E21" s="28">
        <f>+E7+E20</f>
        <v>0</v>
      </c>
      <c r="F21" s="28">
        <f>+F7+F20</f>
        <v>81615586</v>
      </c>
      <c r="G21" s="28">
        <f>+G7+G20</f>
        <v>93658846</v>
      </c>
      <c r="H21" s="28">
        <f>+H7+H20</f>
        <v>0</v>
      </c>
      <c r="I21" s="28">
        <f>+I7+I20</f>
        <v>0</v>
      </c>
      <c r="J21" s="28">
        <f>+J7+J20</f>
        <v>0</v>
      </c>
      <c r="K21" s="28">
        <f>+K7+K20</f>
        <v>0</v>
      </c>
      <c r="L21" s="28">
        <f>+L7+L20</f>
        <v>3159808</v>
      </c>
      <c r="M21" s="28">
        <f>+M7+M20</f>
        <v>0</v>
      </c>
      <c r="N21" s="28">
        <f>+N7+N20</f>
        <v>2823</v>
      </c>
      <c r="O21" s="28">
        <f t="shared" si="0"/>
        <v>178437063</v>
      </c>
      <c r="P21" s="28">
        <f>+P7+P20</f>
        <v>0</v>
      </c>
      <c r="Q21" s="28">
        <f t="shared" si="1"/>
        <v>178437063</v>
      </c>
    </row>
    <row r="22" spans="2:17" x14ac:dyDescent="0.45">
      <c r="B22" s="23"/>
      <c r="C22" s="20" t="s">
        <v>36</v>
      </c>
      <c r="D22" s="24" t="s">
        <v>37</v>
      </c>
      <c r="E22" s="25">
        <f>+E23+E24+E27+E28+E29+E30+E31</f>
        <v>280000</v>
      </c>
      <c r="F22" s="25">
        <f>+F23+F24+F27+F28+F29+F30+F31</f>
        <v>49480400</v>
      </c>
      <c r="G22" s="25">
        <f>+G23+G24+G27+G28+G29+G30+G31</f>
        <v>58276913</v>
      </c>
      <c r="H22" s="25">
        <f>+H23+H24+H27+H28+H29+H30+H31</f>
        <v>0</v>
      </c>
      <c r="I22" s="25">
        <f>+I23+I24+I27+I28+I29+I30+I31</f>
        <v>0</v>
      </c>
      <c r="J22" s="25">
        <f>+J23+J24+J27+J28+J29+J30+J31</f>
        <v>0</v>
      </c>
      <c r="K22" s="25">
        <f>+K23+K24+K27+K28+K29+K30+K31</f>
        <v>0</v>
      </c>
      <c r="L22" s="25">
        <f>+L23+L24+L27+L28+L29+L30+L31</f>
        <v>2199129</v>
      </c>
      <c r="M22" s="25">
        <f>+M23+M24+M27+M28+M29+M30+M31</f>
        <v>0</v>
      </c>
      <c r="N22" s="25">
        <f>+N23+N24+N27+N28+N29+N30+N31</f>
        <v>0</v>
      </c>
      <c r="O22" s="25">
        <f t="shared" si="0"/>
        <v>110236442</v>
      </c>
      <c r="P22" s="25">
        <f>+P23+P24+P27+P28+P29+P30+P31</f>
        <v>0</v>
      </c>
      <c r="Q22" s="25">
        <f t="shared" si="1"/>
        <v>110236442</v>
      </c>
    </row>
    <row r="23" spans="2:17" x14ac:dyDescent="0.45">
      <c r="B23" s="23"/>
      <c r="C23" s="23"/>
      <c r="D23" s="24" t="s">
        <v>38</v>
      </c>
      <c r="E23" s="25">
        <v>280000</v>
      </c>
      <c r="F23" s="25"/>
      <c r="G23" s="25"/>
      <c r="H23" s="25"/>
      <c r="I23" s="25"/>
      <c r="J23" s="25"/>
      <c r="K23" s="25"/>
      <c r="L23" s="25"/>
      <c r="M23" s="25"/>
      <c r="N23" s="25"/>
      <c r="O23" s="25">
        <f t="shared" si="0"/>
        <v>280000</v>
      </c>
      <c r="P23" s="25"/>
      <c r="Q23" s="25">
        <f t="shared" si="1"/>
        <v>280000</v>
      </c>
    </row>
    <row r="24" spans="2:17" x14ac:dyDescent="0.45">
      <c r="B24" s="23"/>
      <c r="C24" s="23"/>
      <c r="D24" s="24" t="s">
        <v>39</v>
      </c>
      <c r="E24" s="25">
        <f>+E25+E26</f>
        <v>0</v>
      </c>
      <c r="F24" s="25">
        <f>+F25+F26</f>
        <v>21949294</v>
      </c>
      <c r="G24" s="25">
        <f>+G25+G26</f>
        <v>25851390</v>
      </c>
      <c r="H24" s="25">
        <f>+H25+H26</f>
        <v>0</v>
      </c>
      <c r="I24" s="25">
        <f>+I25+I26</f>
        <v>0</v>
      </c>
      <c r="J24" s="25">
        <f>+J25+J26</f>
        <v>0</v>
      </c>
      <c r="K24" s="25">
        <f>+K25+K26</f>
        <v>0</v>
      </c>
      <c r="L24" s="25">
        <f>+L25+L26</f>
        <v>975524</v>
      </c>
      <c r="M24" s="25">
        <f>+M25+M26</f>
        <v>0</v>
      </c>
      <c r="N24" s="25">
        <f>+N25+N26</f>
        <v>0</v>
      </c>
      <c r="O24" s="25">
        <f t="shared" si="0"/>
        <v>48776208</v>
      </c>
      <c r="P24" s="25">
        <f>+P25+P26</f>
        <v>0</v>
      </c>
      <c r="Q24" s="25">
        <f t="shared" si="1"/>
        <v>48776208</v>
      </c>
    </row>
    <row r="25" spans="2:17" x14ac:dyDescent="0.45">
      <c r="B25" s="23"/>
      <c r="C25" s="23"/>
      <c r="D25" s="24" t="s">
        <v>40</v>
      </c>
      <c r="E25" s="25"/>
      <c r="F25" s="25">
        <v>16428538</v>
      </c>
      <c r="G25" s="25">
        <v>19349167</v>
      </c>
      <c r="H25" s="25"/>
      <c r="I25" s="25"/>
      <c r="J25" s="25"/>
      <c r="K25" s="25"/>
      <c r="L25" s="25">
        <v>730157</v>
      </c>
      <c r="M25" s="25"/>
      <c r="N25" s="25"/>
      <c r="O25" s="25">
        <f t="shared" si="0"/>
        <v>36507862</v>
      </c>
      <c r="P25" s="25"/>
      <c r="Q25" s="25">
        <f t="shared" si="1"/>
        <v>36507862</v>
      </c>
    </row>
    <row r="26" spans="2:17" x14ac:dyDescent="0.45">
      <c r="B26" s="23"/>
      <c r="C26" s="23"/>
      <c r="D26" s="24" t="s">
        <v>41</v>
      </c>
      <c r="E26" s="25"/>
      <c r="F26" s="25">
        <v>5520756</v>
      </c>
      <c r="G26" s="25">
        <v>6502223</v>
      </c>
      <c r="H26" s="25"/>
      <c r="I26" s="25"/>
      <c r="J26" s="25"/>
      <c r="K26" s="25"/>
      <c r="L26" s="25">
        <v>245367</v>
      </c>
      <c r="M26" s="25"/>
      <c r="N26" s="25"/>
      <c r="O26" s="25">
        <f t="shared" si="0"/>
        <v>12268346</v>
      </c>
      <c r="P26" s="25"/>
      <c r="Q26" s="25">
        <f t="shared" si="1"/>
        <v>12268346</v>
      </c>
    </row>
    <row r="27" spans="2:17" x14ac:dyDescent="0.45">
      <c r="B27" s="23"/>
      <c r="C27" s="23"/>
      <c r="D27" s="24" t="s">
        <v>42</v>
      </c>
      <c r="E27" s="25"/>
      <c r="F27" s="25">
        <v>7040368</v>
      </c>
      <c r="G27" s="25">
        <v>8291989</v>
      </c>
      <c r="H27" s="25"/>
      <c r="I27" s="25"/>
      <c r="J27" s="25"/>
      <c r="K27" s="25"/>
      <c r="L27" s="25">
        <v>312905</v>
      </c>
      <c r="M27" s="25"/>
      <c r="N27" s="25"/>
      <c r="O27" s="25">
        <f t="shared" si="0"/>
        <v>15645262</v>
      </c>
      <c r="P27" s="25"/>
      <c r="Q27" s="25">
        <f t="shared" si="1"/>
        <v>15645262</v>
      </c>
    </row>
    <row r="28" spans="2:17" x14ac:dyDescent="0.45">
      <c r="B28" s="23"/>
      <c r="C28" s="23"/>
      <c r="D28" s="24" t="s">
        <v>43</v>
      </c>
      <c r="E28" s="25"/>
      <c r="F28" s="25">
        <v>8123935</v>
      </c>
      <c r="G28" s="25">
        <v>9568189</v>
      </c>
      <c r="H28" s="25"/>
      <c r="I28" s="25"/>
      <c r="J28" s="25"/>
      <c r="K28" s="25"/>
      <c r="L28" s="25">
        <v>361064</v>
      </c>
      <c r="M28" s="25"/>
      <c r="N28" s="25"/>
      <c r="O28" s="25">
        <f t="shared" si="0"/>
        <v>18053188</v>
      </c>
      <c r="P28" s="25"/>
      <c r="Q28" s="25">
        <f t="shared" si="1"/>
        <v>18053188</v>
      </c>
    </row>
    <row r="29" spans="2:17" x14ac:dyDescent="0.45">
      <c r="B29" s="23"/>
      <c r="C29" s="23"/>
      <c r="D29" s="24" t="s">
        <v>44</v>
      </c>
      <c r="E29" s="25"/>
      <c r="F29" s="25">
        <v>6789221</v>
      </c>
      <c r="G29" s="25">
        <v>7996193</v>
      </c>
      <c r="H29" s="25"/>
      <c r="I29" s="25"/>
      <c r="J29" s="25"/>
      <c r="K29" s="25"/>
      <c r="L29" s="25">
        <v>301743</v>
      </c>
      <c r="M29" s="25"/>
      <c r="N29" s="25"/>
      <c r="O29" s="25">
        <f t="shared" si="0"/>
        <v>15087157</v>
      </c>
      <c r="P29" s="25"/>
      <c r="Q29" s="25">
        <f t="shared" si="1"/>
        <v>15087157</v>
      </c>
    </row>
    <row r="30" spans="2:17" x14ac:dyDescent="0.45">
      <c r="B30" s="23"/>
      <c r="C30" s="23"/>
      <c r="D30" s="24" t="s">
        <v>45</v>
      </c>
      <c r="E30" s="25"/>
      <c r="F30" s="25">
        <v>685125</v>
      </c>
      <c r="G30" s="25">
        <v>806925</v>
      </c>
      <c r="H30" s="25"/>
      <c r="I30" s="25"/>
      <c r="J30" s="25"/>
      <c r="K30" s="25"/>
      <c r="L30" s="25">
        <v>30450</v>
      </c>
      <c r="M30" s="25"/>
      <c r="N30" s="25"/>
      <c r="O30" s="25">
        <f t="shared" si="0"/>
        <v>1522500</v>
      </c>
      <c r="P30" s="25"/>
      <c r="Q30" s="25">
        <f t="shared" si="1"/>
        <v>1522500</v>
      </c>
    </row>
    <row r="31" spans="2:17" x14ac:dyDescent="0.45">
      <c r="B31" s="23"/>
      <c r="C31" s="23"/>
      <c r="D31" s="24" t="s">
        <v>46</v>
      </c>
      <c r="E31" s="25"/>
      <c r="F31" s="25">
        <v>4892457</v>
      </c>
      <c r="G31" s="25">
        <v>5762227</v>
      </c>
      <c r="H31" s="25"/>
      <c r="I31" s="25"/>
      <c r="J31" s="25"/>
      <c r="K31" s="25"/>
      <c r="L31" s="25">
        <v>217443</v>
      </c>
      <c r="M31" s="25"/>
      <c r="N31" s="25"/>
      <c r="O31" s="25">
        <f t="shared" si="0"/>
        <v>10872127</v>
      </c>
      <c r="P31" s="25"/>
      <c r="Q31" s="25">
        <f t="shared" si="1"/>
        <v>10872127</v>
      </c>
    </row>
    <row r="32" spans="2:17" x14ac:dyDescent="0.45">
      <c r="B32" s="23"/>
      <c r="C32" s="23"/>
      <c r="D32" s="24" t="s">
        <v>47</v>
      </c>
      <c r="E32" s="25">
        <f>+E33+E34+E35+E36+E37+E38+E39+E40+E41</f>
        <v>0</v>
      </c>
      <c r="F32" s="25">
        <f>+F33+F34+F35+F36+F37+F38+F39+F40+F41</f>
        <v>15953635</v>
      </c>
      <c r="G32" s="25">
        <f>+G33+G34+G35+G36+G37+G38+G39+G40+G41</f>
        <v>11018041</v>
      </c>
      <c r="H32" s="25">
        <f>+H33+H34+H35+H36+H37+H38+H39+H40+H41</f>
        <v>0</v>
      </c>
      <c r="I32" s="25">
        <f>+I33+I34+I35+I36+I37+I38+I39+I40+I41</f>
        <v>0</v>
      </c>
      <c r="J32" s="25">
        <f>+J33+J34+J35+J36+J37+J38+J39+J40+J41</f>
        <v>0</v>
      </c>
      <c r="K32" s="25">
        <f>+K33+K34+K35+K36+K37+K38+K39+K40+K41</f>
        <v>0</v>
      </c>
      <c r="L32" s="25">
        <f>+L33+L34+L35+L36+L37+L38+L39+L40+L41</f>
        <v>537448</v>
      </c>
      <c r="M32" s="25">
        <f>+M33+M34+M35+M36+M37+M38+M39+M40+M41</f>
        <v>0</v>
      </c>
      <c r="N32" s="25">
        <f>+N33+N34+N35+N36+N37+N38+N39+N40+N41</f>
        <v>642</v>
      </c>
      <c r="O32" s="25">
        <f t="shared" si="0"/>
        <v>27509766</v>
      </c>
      <c r="P32" s="25">
        <f>+P33+P34+P35+P36+P37+P38+P39+P40+P41</f>
        <v>0</v>
      </c>
      <c r="Q32" s="25">
        <f t="shared" si="1"/>
        <v>27509766</v>
      </c>
    </row>
    <row r="33" spans="2:17" x14ac:dyDescent="0.45">
      <c r="B33" s="23"/>
      <c r="C33" s="23"/>
      <c r="D33" s="24" t="s">
        <v>48</v>
      </c>
      <c r="E33" s="25"/>
      <c r="F33" s="25">
        <v>8273695</v>
      </c>
      <c r="G33" s="25">
        <v>402161</v>
      </c>
      <c r="H33" s="25"/>
      <c r="I33" s="25"/>
      <c r="J33" s="25"/>
      <c r="K33" s="25"/>
      <c r="L33" s="25">
        <v>182487</v>
      </c>
      <c r="M33" s="25"/>
      <c r="N33" s="25">
        <v>642</v>
      </c>
      <c r="O33" s="25">
        <f t="shared" si="0"/>
        <v>8858985</v>
      </c>
      <c r="P33" s="25"/>
      <c r="Q33" s="25">
        <f t="shared" si="1"/>
        <v>8858985</v>
      </c>
    </row>
    <row r="34" spans="2:17" x14ac:dyDescent="0.45">
      <c r="B34" s="23"/>
      <c r="C34" s="23"/>
      <c r="D34" s="24" t="s">
        <v>49</v>
      </c>
      <c r="E34" s="25"/>
      <c r="F34" s="25">
        <v>274097</v>
      </c>
      <c r="G34" s="25">
        <v>328103</v>
      </c>
      <c r="H34" s="25"/>
      <c r="I34" s="25"/>
      <c r="J34" s="25"/>
      <c r="K34" s="25"/>
      <c r="L34" s="25">
        <v>12182</v>
      </c>
      <c r="M34" s="25"/>
      <c r="N34" s="25"/>
      <c r="O34" s="25">
        <f t="shared" si="0"/>
        <v>614382</v>
      </c>
      <c r="P34" s="25"/>
      <c r="Q34" s="25">
        <f t="shared" si="1"/>
        <v>614382</v>
      </c>
    </row>
    <row r="35" spans="2:17" x14ac:dyDescent="0.45">
      <c r="B35" s="23"/>
      <c r="C35" s="23"/>
      <c r="D35" s="24" t="s">
        <v>50</v>
      </c>
      <c r="E35" s="25"/>
      <c r="F35" s="25">
        <v>123826</v>
      </c>
      <c r="G35" s="25">
        <v>267443</v>
      </c>
      <c r="H35" s="25"/>
      <c r="I35" s="25"/>
      <c r="J35" s="25"/>
      <c r="K35" s="25"/>
      <c r="L35" s="25">
        <v>5503</v>
      </c>
      <c r="M35" s="25"/>
      <c r="N35" s="25"/>
      <c r="O35" s="25">
        <f t="shared" si="0"/>
        <v>396772</v>
      </c>
      <c r="P35" s="25"/>
      <c r="Q35" s="25">
        <f t="shared" si="1"/>
        <v>396772</v>
      </c>
    </row>
    <row r="36" spans="2:17" x14ac:dyDescent="0.45">
      <c r="B36" s="23"/>
      <c r="C36" s="23"/>
      <c r="D36" s="24" t="s">
        <v>51</v>
      </c>
      <c r="E36" s="25"/>
      <c r="F36" s="25">
        <v>5717848</v>
      </c>
      <c r="G36" s="25">
        <v>7089411</v>
      </c>
      <c r="H36" s="25"/>
      <c r="I36" s="25"/>
      <c r="J36" s="25"/>
      <c r="K36" s="25"/>
      <c r="L36" s="25">
        <v>254127</v>
      </c>
      <c r="M36" s="25"/>
      <c r="N36" s="25"/>
      <c r="O36" s="25">
        <f t="shared" si="0"/>
        <v>13061386</v>
      </c>
      <c r="P36" s="25"/>
      <c r="Q36" s="25">
        <f t="shared" si="1"/>
        <v>13061386</v>
      </c>
    </row>
    <row r="37" spans="2:17" x14ac:dyDescent="0.45">
      <c r="B37" s="23"/>
      <c r="C37" s="23"/>
      <c r="D37" s="24" t="s">
        <v>52</v>
      </c>
      <c r="E37" s="25"/>
      <c r="F37" s="25">
        <v>767885</v>
      </c>
      <c r="G37" s="25">
        <v>899189</v>
      </c>
      <c r="H37" s="25"/>
      <c r="I37" s="25"/>
      <c r="J37" s="25"/>
      <c r="K37" s="25"/>
      <c r="L37" s="25">
        <v>47759</v>
      </c>
      <c r="M37" s="25"/>
      <c r="N37" s="25"/>
      <c r="O37" s="25">
        <f t="shared" si="0"/>
        <v>1714833</v>
      </c>
      <c r="P37" s="25"/>
      <c r="Q37" s="25">
        <f t="shared" si="1"/>
        <v>1714833</v>
      </c>
    </row>
    <row r="38" spans="2:17" x14ac:dyDescent="0.45">
      <c r="B38" s="23"/>
      <c r="C38" s="23"/>
      <c r="D38" s="24" t="s">
        <v>53</v>
      </c>
      <c r="E38" s="25"/>
      <c r="F38" s="25">
        <v>406930</v>
      </c>
      <c r="G38" s="25">
        <v>479274</v>
      </c>
      <c r="H38" s="25"/>
      <c r="I38" s="25"/>
      <c r="J38" s="25"/>
      <c r="K38" s="25"/>
      <c r="L38" s="25">
        <v>18086</v>
      </c>
      <c r="M38" s="25"/>
      <c r="N38" s="25"/>
      <c r="O38" s="25">
        <f t="shared" si="0"/>
        <v>904290</v>
      </c>
      <c r="P38" s="25"/>
      <c r="Q38" s="25">
        <f t="shared" si="1"/>
        <v>904290</v>
      </c>
    </row>
    <row r="39" spans="2:17" x14ac:dyDescent="0.45">
      <c r="B39" s="23"/>
      <c r="C39" s="23"/>
      <c r="D39" s="24" t="s">
        <v>54</v>
      </c>
      <c r="E39" s="25"/>
      <c r="F39" s="25">
        <v>136107</v>
      </c>
      <c r="G39" s="25">
        <v>179404</v>
      </c>
      <c r="H39" s="25"/>
      <c r="I39" s="25"/>
      <c r="J39" s="25"/>
      <c r="K39" s="25"/>
      <c r="L39" s="25">
        <v>6049</v>
      </c>
      <c r="M39" s="25"/>
      <c r="N39" s="25"/>
      <c r="O39" s="25">
        <f t="shared" si="0"/>
        <v>321560</v>
      </c>
      <c r="P39" s="25"/>
      <c r="Q39" s="25">
        <f t="shared" si="1"/>
        <v>321560</v>
      </c>
    </row>
    <row r="40" spans="2:17" x14ac:dyDescent="0.45">
      <c r="B40" s="23"/>
      <c r="C40" s="23"/>
      <c r="D40" s="24" t="s">
        <v>55</v>
      </c>
      <c r="E40" s="25"/>
      <c r="F40" s="25">
        <v>12003</v>
      </c>
      <c r="G40" s="25">
        <v>161011</v>
      </c>
      <c r="H40" s="25"/>
      <c r="I40" s="25"/>
      <c r="J40" s="25"/>
      <c r="K40" s="25"/>
      <c r="L40" s="25">
        <v>533</v>
      </c>
      <c r="M40" s="25"/>
      <c r="N40" s="25"/>
      <c r="O40" s="25">
        <f t="shared" si="0"/>
        <v>173547</v>
      </c>
      <c r="P40" s="25"/>
      <c r="Q40" s="25">
        <f t="shared" si="1"/>
        <v>173547</v>
      </c>
    </row>
    <row r="41" spans="2:17" x14ac:dyDescent="0.45">
      <c r="B41" s="23"/>
      <c r="C41" s="23"/>
      <c r="D41" s="24" t="s">
        <v>56</v>
      </c>
      <c r="E41" s="25"/>
      <c r="F41" s="25">
        <v>241244</v>
      </c>
      <c r="G41" s="25">
        <v>1212045</v>
      </c>
      <c r="H41" s="25"/>
      <c r="I41" s="25"/>
      <c r="J41" s="25"/>
      <c r="K41" s="25"/>
      <c r="L41" s="25">
        <v>10722</v>
      </c>
      <c r="M41" s="25"/>
      <c r="N41" s="25"/>
      <c r="O41" s="25">
        <f t="shared" si="0"/>
        <v>1464011</v>
      </c>
      <c r="P41" s="25"/>
      <c r="Q41" s="25">
        <f t="shared" si="1"/>
        <v>1464011</v>
      </c>
    </row>
    <row r="42" spans="2:17" x14ac:dyDescent="0.45">
      <c r="B42" s="23"/>
      <c r="C42" s="23"/>
      <c r="D42" s="24" t="s">
        <v>57</v>
      </c>
      <c r="E42" s="25">
        <f>+E43+E44+E45+E46+E47+E48+E49+E50+E51+E52+E53+E54+E55+E56+E57+E58+E59</f>
        <v>30700</v>
      </c>
      <c r="F42" s="25">
        <f>+F43+F44+F45+F46+F47+F48+F49+F50+F51+F52+F53+F54+F55+F56+F57+F58+F59</f>
        <v>13886129</v>
      </c>
      <c r="G42" s="25">
        <f>+G43+G44+G45+G46+G47+G48+G49+G50+G51+G52+G53+G54+G55+G56+G57+G58+G59</f>
        <v>16558828</v>
      </c>
      <c r="H42" s="25">
        <f>+H43+H44+H45+H46+H47+H48+H49+H50+H51+H52+H53+H54+H55+H56+H57+H58+H59</f>
        <v>0</v>
      </c>
      <c r="I42" s="25">
        <f>+I43+I44+I45+I46+I47+I48+I49+I50+I51+I52+I53+I54+I55+I56+I57+I58+I59</f>
        <v>0</v>
      </c>
      <c r="J42" s="25">
        <f>+J43+J44+J45+J46+J47+J48+J49+J50+J51+J52+J53+J54+J55+J56+J57+J58+J59</f>
        <v>0</v>
      </c>
      <c r="K42" s="25">
        <f>+K43+K44+K45+K46+K47+K48+K49+K50+K51+K52+K53+K54+K55+K56+K57+K58+K59</f>
        <v>0</v>
      </c>
      <c r="L42" s="25">
        <f>+L43+L44+L45+L46+L47+L48+L49+L50+L51+L52+L53+L54+L55+L56+L57+L58+L59</f>
        <v>616847</v>
      </c>
      <c r="M42" s="25">
        <f>+M43+M44+M45+M46+M47+M48+M49+M50+M51+M52+M53+M54+M55+M56+M57+M58+M59</f>
        <v>0</v>
      </c>
      <c r="N42" s="25">
        <f>+N43+N44+N45+N46+N47+N48+N49+N50+N51+N52+N53+N54+N55+N56+N57+N58+N59</f>
        <v>0</v>
      </c>
      <c r="O42" s="25">
        <f t="shared" si="0"/>
        <v>31092504</v>
      </c>
      <c r="P42" s="25">
        <f>+P43+P44+P45+P46+P47+P48+P49+P50+P51+P52+P53+P54+P55+P56+P57+P58+P59</f>
        <v>0</v>
      </c>
      <c r="Q42" s="25">
        <f t="shared" si="1"/>
        <v>31092504</v>
      </c>
    </row>
    <row r="43" spans="2:17" x14ac:dyDescent="0.45">
      <c r="B43" s="23"/>
      <c r="C43" s="23"/>
      <c r="D43" s="24" t="s">
        <v>58</v>
      </c>
      <c r="E43" s="25"/>
      <c r="F43" s="25">
        <v>177758</v>
      </c>
      <c r="G43" s="25">
        <v>209360</v>
      </c>
      <c r="H43" s="25"/>
      <c r="I43" s="25"/>
      <c r="J43" s="25"/>
      <c r="K43" s="25"/>
      <c r="L43" s="25">
        <v>7900</v>
      </c>
      <c r="M43" s="25"/>
      <c r="N43" s="25"/>
      <c r="O43" s="25">
        <f t="shared" si="0"/>
        <v>395018</v>
      </c>
      <c r="P43" s="25"/>
      <c r="Q43" s="25">
        <f t="shared" si="1"/>
        <v>395018</v>
      </c>
    </row>
    <row r="44" spans="2:17" x14ac:dyDescent="0.45">
      <c r="B44" s="23"/>
      <c r="C44" s="23"/>
      <c r="D44" s="24" t="s">
        <v>59</v>
      </c>
      <c r="E44" s="25"/>
      <c r="F44" s="25">
        <v>1904</v>
      </c>
      <c r="G44" s="25">
        <v>2242</v>
      </c>
      <c r="H44" s="25"/>
      <c r="I44" s="25"/>
      <c r="J44" s="25"/>
      <c r="K44" s="25"/>
      <c r="L44" s="25">
        <v>84</v>
      </c>
      <c r="M44" s="25"/>
      <c r="N44" s="25"/>
      <c r="O44" s="25">
        <f t="shared" si="0"/>
        <v>4230</v>
      </c>
      <c r="P44" s="25"/>
      <c r="Q44" s="25">
        <f t="shared" si="1"/>
        <v>4230</v>
      </c>
    </row>
    <row r="45" spans="2:17" x14ac:dyDescent="0.45">
      <c r="B45" s="23"/>
      <c r="C45" s="23"/>
      <c r="D45" s="24" t="s">
        <v>60</v>
      </c>
      <c r="E45" s="25"/>
      <c r="F45" s="25">
        <v>63337</v>
      </c>
      <c r="G45" s="25">
        <v>74598</v>
      </c>
      <c r="H45" s="25"/>
      <c r="I45" s="25"/>
      <c r="J45" s="25"/>
      <c r="K45" s="25"/>
      <c r="L45" s="25">
        <v>2815</v>
      </c>
      <c r="M45" s="25"/>
      <c r="N45" s="25"/>
      <c r="O45" s="25">
        <f t="shared" si="0"/>
        <v>140750</v>
      </c>
      <c r="P45" s="25"/>
      <c r="Q45" s="25">
        <f t="shared" si="1"/>
        <v>140750</v>
      </c>
    </row>
    <row r="46" spans="2:17" x14ac:dyDescent="0.45">
      <c r="B46" s="23"/>
      <c r="C46" s="23"/>
      <c r="D46" s="24" t="s">
        <v>61</v>
      </c>
      <c r="E46" s="25"/>
      <c r="F46" s="25">
        <v>291619</v>
      </c>
      <c r="G46" s="25">
        <v>341131</v>
      </c>
      <c r="H46" s="25"/>
      <c r="I46" s="25"/>
      <c r="J46" s="25"/>
      <c r="K46" s="25"/>
      <c r="L46" s="25">
        <v>12873</v>
      </c>
      <c r="M46" s="25"/>
      <c r="N46" s="25"/>
      <c r="O46" s="25">
        <f t="shared" si="0"/>
        <v>645623</v>
      </c>
      <c r="P46" s="25"/>
      <c r="Q46" s="25">
        <f t="shared" si="1"/>
        <v>645623</v>
      </c>
    </row>
    <row r="47" spans="2:17" x14ac:dyDescent="0.45">
      <c r="B47" s="23"/>
      <c r="C47" s="23"/>
      <c r="D47" s="24" t="s">
        <v>62</v>
      </c>
      <c r="E47" s="25"/>
      <c r="F47" s="25">
        <v>172465</v>
      </c>
      <c r="G47" s="25">
        <v>203125</v>
      </c>
      <c r="H47" s="25"/>
      <c r="I47" s="25"/>
      <c r="J47" s="25"/>
      <c r="K47" s="25"/>
      <c r="L47" s="25">
        <v>7665</v>
      </c>
      <c r="M47" s="25"/>
      <c r="N47" s="25"/>
      <c r="O47" s="25">
        <f t="shared" si="0"/>
        <v>383255</v>
      </c>
      <c r="P47" s="25"/>
      <c r="Q47" s="25">
        <f t="shared" si="1"/>
        <v>383255</v>
      </c>
    </row>
    <row r="48" spans="2:17" x14ac:dyDescent="0.45">
      <c r="B48" s="23"/>
      <c r="C48" s="23"/>
      <c r="D48" s="24" t="s">
        <v>63</v>
      </c>
      <c r="E48" s="25"/>
      <c r="F48" s="25">
        <v>610696</v>
      </c>
      <c r="G48" s="25">
        <v>719265</v>
      </c>
      <c r="H48" s="25"/>
      <c r="I48" s="25"/>
      <c r="J48" s="25"/>
      <c r="K48" s="25"/>
      <c r="L48" s="25">
        <v>27142</v>
      </c>
      <c r="M48" s="25"/>
      <c r="N48" s="25"/>
      <c r="O48" s="25">
        <f t="shared" si="0"/>
        <v>1357103</v>
      </c>
      <c r="P48" s="25"/>
      <c r="Q48" s="25">
        <f t="shared" si="1"/>
        <v>1357103</v>
      </c>
    </row>
    <row r="49" spans="2:17" x14ac:dyDescent="0.45">
      <c r="B49" s="23"/>
      <c r="C49" s="23"/>
      <c r="D49" s="24" t="s">
        <v>64</v>
      </c>
      <c r="E49" s="25"/>
      <c r="F49" s="25">
        <v>215199</v>
      </c>
      <c r="G49" s="25">
        <v>383214</v>
      </c>
      <c r="H49" s="25"/>
      <c r="I49" s="25"/>
      <c r="J49" s="25"/>
      <c r="K49" s="25"/>
      <c r="L49" s="25">
        <v>9381</v>
      </c>
      <c r="M49" s="25"/>
      <c r="N49" s="25"/>
      <c r="O49" s="25">
        <f t="shared" si="0"/>
        <v>607794</v>
      </c>
      <c r="P49" s="25"/>
      <c r="Q49" s="25">
        <f t="shared" si="1"/>
        <v>607794</v>
      </c>
    </row>
    <row r="50" spans="2:17" x14ac:dyDescent="0.45">
      <c r="B50" s="23"/>
      <c r="C50" s="23"/>
      <c r="D50" s="24" t="s">
        <v>65</v>
      </c>
      <c r="E50" s="25"/>
      <c r="F50" s="25">
        <v>218250</v>
      </c>
      <c r="G50" s="25">
        <v>257050</v>
      </c>
      <c r="H50" s="25"/>
      <c r="I50" s="25"/>
      <c r="J50" s="25"/>
      <c r="K50" s="25"/>
      <c r="L50" s="25">
        <v>9700</v>
      </c>
      <c r="M50" s="25"/>
      <c r="N50" s="25"/>
      <c r="O50" s="25">
        <f t="shared" si="0"/>
        <v>485000</v>
      </c>
      <c r="P50" s="25"/>
      <c r="Q50" s="25">
        <f t="shared" si="1"/>
        <v>485000</v>
      </c>
    </row>
    <row r="51" spans="2:17" x14ac:dyDescent="0.45">
      <c r="B51" s="23"/>
      <c r="C51" s="23"/>
      <c r="D51" s="24" t="s">
        <v>66</v>
      </c>
      <c r="E51" s="25"/>
      <c r="F51" s="25">
        <v>8162056</v>
      </c>
      <c r="G51" s="25">
        <v>9613089</v>
      </c>
      <c r="H51" s="25"/>
      <c r="I51" s="25"/>
      <c r="J51" s="25"/>
      <c r="K51" s="25"/>
      <c r="L51" s="25">
        <v>362758</v>
      </c>
      <c r="M51" s="25"/>
      <c r="N51" s="25"/>
      <c r="O51" s="25">
        <f t="shared" si="0"/>
        <v>18137903</v>
      </c>
      <c r="P51" s="25"/>
      <c r="Q51" s="25">
        <f t="shared" si="1"/>
        <v>18137903</v>
      </c>
    </row>
    <row r="52" spans="2:17" x14ac:dyDescent="0.45">
      <c r="B52" s="23"/>
      <c r="C52" s="23"/>
      <c r="D52" s="24" t="s">
        <v>67</v>
      </c>
      <c r="E52" s="25">
        <v>30700</v>
      </c>
      <c r="F52" s="25">
        <v>1416229</v>
      </c>
      <c r="G52" s="25">
        <v>1666870</v>
      </c>
      <c r="H52" s="25"/>
      <c r="I52" s="25"/>
      <c r="J52" s="25"/>
      <c r="K52" s="25"/>
      <c r="L52" s="25">
        <v>62901</v>
      </c>
      <c r="M52" s="25"/>
      <c r="N52" s="25"/>
      <c r="O52" s="25">
        <f t="shared" si="0"/>
        <v>3176700</v>
      </c>
      <c r="P52" s="25"/>
      <c r="Q52" s="25">
        <f t="shared" si="1"/>
        <v>3176700</v>
      </c>
    </row>
    <row r="53" spans="2:17" x14ac:dyDescent="0.45">
      <c r="B53" s="23"/>
      <c r="C53" s="23"/>
      <c r="D53" s="24" t="s">
        <v>53</v>
      </c>
      <c r="E53" s="25"/>
      <c r="F53" s="25">
        <v>241578</v>
      </c>
      <c r="G53" s="25">
        <v>284525</v>
      </c>
      <c r="H53" s="25"/>
      <c r="I53" s="25"/>
      <c r="J53" s="25"/>
      <c r="K53" s="25"/>
      <c r="L53" s="25">
        <v>10737</v>
      </c>
      <c r="M53" s="25"/>
      <c r="N53" s="25"/>
      <c r="O53" s="25">
        <f t="shared" si="0"/>
        <v>536840</v>
      </c>
      <c r="P53" s="25"/>
      <c r="Q53" s="25">
        <f t="shared" si="1"/>
        <v>536840</v>
      </c>
    </row>
    <row r="54" spans="2:17" x14ac:dyDescent="0.45">
      <c r="B54" s="23"/>
      <c r="C54" s="23"/>
      <c r="D54" s="24" t="s">
        <v>54</v>
      </c>
      <c r="E54" s="25"/>
      <c r="F54" s="25">
        <v>1036437</v>
      </c>
      <c r="G54" s="25">
        <v>1298452</v>
      </c>
      <c r="H54" s="25"/>
      <c r="I54" s="25"/>
      <c r="J54" s="25"/>
      <c r="K54" s="25"/>
      <c r="L54" s="25">
        <v>46064</v>
      </c>
      <c r="M54" s="25"/>
      <c r="N54" s="25"/>
      <c r="O54" s="25">
        <f t="shared" si="0"/>
        <v>2380953</v>
      </c>
      <c r="P54" s="25"/>
      <c r="Q54" s="25">
        <f t="shared" si="1"/>
        <v>2380953</v>
      </c>
    </row>
    <row r="55" spans="2:17" x14ac:dyDescent="0.45">
      <c r="B55" s="23"/>
      <c r="C55" s="23"/>
      <c r="D55" s="24" t="s">
        <v>68</v>
      </c>
      <c r="E55" s="25"/>
      <c r="F55" s="25">
        <v>57600</v>
      </c>
      <c r="G55" s="25">
        <v>67840</v>
      </c>
      <c r="H55" s="25"/>
      <c r="I55" s="25"/>
      <c r="J55" s="25"/>
      <c r="K55" s="25"/>
      <c r="L55" s="25">
        <v>2560</v>
      </c>
      <c r="M55" s="25"/>
      <c r="N55" s="25"/>
      <c r="O55" s="25">
        <f t="shared" si="0"/>
        <v>128000</v>
      </c>
      <c r="P55" s="25"/>
      <c r="Q55" s="25">
        <f t="shared" si="1"/>
        <v>128000</v>
      </c>
    </row>
    <row r="56" spans="2:17" x14ac:dyDescent="0.45">
      <c r="B56" s="23"/>
      <c r="C56" s="23"/>
      <c r="D56" s="24" t="s">
        <v>69</v>
      </c>
      <c r="E56" s="25"/>
      <c r="F56" s="25">
        <v>990891</v>
      </c>
      <c r="G56" s="25">
        <v>1167049</v>
      </c>
      <c r="H56" s="25"/>
      <c r="I56" s="25"/>
      <c r="J56" s="25"/>
      <c r="K56" s="25"/>
      <c r="L56" s="25">
        <v>44040</v>
      </c>
      <c r="M56" s="25"/>
      <c r="N56" s="25"/>
      <c r="O56" s="25">
        <f t="shared" si="0"/>
        <v>2201980</v>
      </c>
      <c r="P56" s="25"/>
      <c r="Q56" s="25">
        <f t="shared" si="1"/>
        <v>2201980</v>
      </c>
    </row>
    <row r="57" spans="2:17" x14ac:dyDescent="0.45">
      <c r="B57" s="23"/>
      <c r="C57" s="23"/>
      <c r="D57" s="24" t="s">
        <v>70</v>
      </c>
      <c r="E57" s="25"/>
      <c r="F57" s="25">
        <v>6561</v>
      </c>
      <c r="G57" s="25">
        <v>7727</v>
      </c>
      <c r="H57" s="25"/>
      <c r="I57" s="25"/>
      <c r="J57" s="25"/>
      <c r="K57" s="25"/>
      <c r="L57" s="25">
        <v>292</v>
      </c>
      <c r="M57" s="25"/>
      <c r="N57" s="25"/>
      <c r="O57" s="25">
        <f t="shared" si="0"/>
        <v>14580</v>
      </c>
      <c r="P57" s="25"/>
      <c r="Q57" s="25">
        <f t="shared" si="1"/>
        <v>14580</v>
      </c>
    </row>
    <row r="58" spans="2:17" x14ac:dyDescent="0.45">
      <c r="B58" s="23"/>
      <c r="C58" s="23"/>
      <c r="D58" s="24" t="s">
        <v>71</v>
      </c>
      <c r="E58" s="25"/>
      <c r="F58" s="25">
        <v>79875</v>
      </c>
      <c r="G58" s="25">
        <v>94075</v>
      </c>
      <c r="H58" s="25"/>
      <c r="I58" s="25"/>
      <c r="J58" s="25"/>
      <c r="K58" s="25"/>
      <c r="L58" s="25">
        <v>3550</v>
      </c>
      <c r="M58" s="25"/>
      <c r="N58" s="25"/>
      <c r="O58" s="25">
        <f t="shared" si="0"/>
        <v>177500</v>
      </c>
      <c r="P58" s="25"/>
      <c r="Q58" s="25">
        <f t="shared" si="1"/>
        <v>177500</v>
      </c>
    </row>
    <row r="59" spans="2:17" x14ac:dyDescent="0.45">
      <c r="B59" s="23"/>
      <c r="C59" s="23"/>
      <c r="D59" s="24" t="s">
        <v>72</v>
      </c>
      <c r="E59" s="25"/>
      <c r="F59" s="25">
        <v>143674</v>
      </c>
      <c r="G59" s="25">
        <v>169216</v>
      </c>
      <c r="H59" s="25"/>
      <c r="I59" s="25"/>
      <c r="J59" s="25"/>
      <c r="K59" s="25"/>
      <c r="L59" s="25">
        <v>6385</v>
      </c>
      <c r="M59" s="25"/>
      <c r="N59" s="25"/>
      <c r="O59" s="25">
        <f t="shared" si="0"/>
        <v>319275</v>
      </c>
      <c r="P59" s="25"/>
      <c r="Q59" s="25">
        <f t="shared" si="1"/>
        <v>319275</v>
      </c>
    </row>
    <row r="60" spans="2:17" x14ac:dyDescent="0.45">
      <c r="B60" s="23"/>
      <c r="C60" s="23"/>
      <c r="D60" s="24" t="s">
        <v>73</v>
      </c>
      <c r="E60" s="25"/>
      <c r="F60" s="25">
        <v>5810920</v>
      </c>
      <c r="G60" s="25">
        <v>6843972</v>
      </c>
      <c r="H60" s="25"/>
      <c r="I60" s="25"/>
      <c r="J60" s="25"/>
      <c r="K60" s="25"/>
      <c r="L60" s="25">
        <v>258263</v>
      </c>
      <c r="M60" s="25"/>
      <c r="N60" s="25"/>
      <c r="O60" s="25">
        <f t="shared" si="0"/>
        <v>12913155</v>
      </c>
      <c r="P60" s="25"/>
      <c r="Q60" s="25">
        <f t="shared" si="1"/>
        <v>12913155</v>
      </c>
    </row>
    <row r="61" spans="2:17" x14ac:dyDescent="0.45">
      <c r="B61" s="23"/>
      <c r="C61" s="23"/>
      <c r="D61" s="24" t="s">
        <v>74</v>
      </c>
      <c r="E61" s="25"/>
      <c r="F61" s="25">
        <v>-2778024</v>
      </c>
      <c r="G61" s="25">
        <v>-3271895</v>
      </c>
      <c r="H61" s="25"/>
      <c r="I61" s="25"/>
      <c r="J61" s="25"/>
      <c r="K61" s="25"/>
      <c r="L61" s="25">
        <v>-123468</v>
      </c>
      <c r="M61" s="25"/>
      <c r="N61" s="25"/>
      <c r="O61" s="25">
        <f t="shared" si="0"/>
        <v>-6173387</v>
      </c>
      <c r="P61" s="25"/>
      <c r="Q61" s="25">
        <f t="shared" si="1"/>
        <v>-6173387</v>
      </c>
    </row>
    <row r="62" spans="2:17" x14ac:dyDescent="0.45">
      <c r="B62" s="23"/>
      <c r="C62" s="23"/>
      <c r="D62" s="24" t="s">
        <v>75</v>
      </c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>
        <f t="shared" si="0"/>
        <v>0</v>
      </c>
      <c r="P62" s="25"/>
      <c r="Q62" s="25">
        <f t="shared" si="1"/>
        <v>0</v>
      </c>
    </row>
    <row r="63" spans="2:17" x14ac:dyDescent="0.45">
      <c r="B63" s="23"/>
      <c r="C63" s="23"/>
      <c r="D63" s="24" t="s">
        <v>76</v>
      </c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>
        <f t="shared" si="0"/>
        <v>0</v>
      </c>
      <c r="P63" s="25"/>
      <c r="Q63" s="25">
        <f t="shared" si="1"/>
        <v>0</v>
      </c>
    </row>
    <row r="64" spans="2:17" x14ac:dyDescent="0.45">
      <c r="B64" s="23"/>
      <c r="C64" s="26"/>
      <c r="D64" s="27" t="s">
        <v>77</v>
      </c>
      <c r="E64" s="28">
        <f>+E22+E32+E42+E60+E61+E62+E63</f>
        <v>310700</v>
      </c>
      <c r="F64" s="28">
        <f>+F22+F32+F42+F60+F61+F62+F63</f>
        <v>82353060</v>
      </c>
      <c r="G64" s="28">
        <f>+G22+G32+G42+G60+G61+G62+G63</f>
        <v>89425859</v>
      </c>
      <c r="H64" s="28">
        <f>+H22+H32+H42+H60+H61+H62+H63</f>
        <v>0</v>
      </c>
      <c r="I64" s="28">
        <f>+I22+I32+I42+I60+I61+I62+I63</f>
        <v>0</v>
      </c>
      <c r="J64" s="28">
        <f>+J22+J32+J42+J60+J61+J62+J63</f>
        <v>0</v>
      </c>
      <c r="K64" s="28">
        <f>+K22+K32+K42+K60+K61+K62+K63</f>
        <v>0</v>
      </c>
      <c r="L64" s="28">
        <f>+L22+L32+L42+L60+L61+L62+L63</f>
        <v>3488219</v>
      </c>
      <c r="M64" s="28">
        <f>+M22+M32+M42+M60+M61+M62+M63</f>
        <v>0</v>
      </c>
      <c r="N64" s="28">
        <f>+N22+N32+N42+N60+N61+N62+N63</f>
        <v>642</v>
      </c>
      <c r="O64" s="28">
        <f t="shared" si="0"/>
        <v>175578480</v>
      </c>
      <c r="P64" s="28">
        <f>+P22+P32+P42+P60+P61+P62+P63</f>
        <v>0</v>
      </c>
      <c r="Q64" s="28">
        <f t="shared" si="1"/>
        <v>175578480</v>
      </c>
    </row>
    <row r="65" spans="2:17" x14ac:dyDescent="0.45">
      <c r="B65" s="26"/>
      <c r="C65" s="29" t="s">
        <v>78</v>
      </c>
      <c r="D65" s="30"/>
      <c r="E65" s="31">
        <f xml:space="preserve"> +E21 - E64</f>
        <v>-310700</v>
      </c>
      <c r="F65" s="31">
        <f xml:space="preserve"> +F21 - F64</f>
        <v>-737474</v>
      </c>
      <c r="G65" s="31">
        <f xml:space="preserve"> +G21 - G64</f>
        <v>4232987</v>
      </c>
      <c r="H65" s="31">
        <f xml:space="preserve"> +H21 - H64</f>
        <v>0</v>
      </c>
      <c r="I65" s="31">
        <f xml:space="preserve"> +I21 - I64</f>
        <v>0</v>
      </c>
      <c r="J65" s="31">
        <f xml:space="preserve"> +J21 - J64</f>
        <v>0</v>
      </c>
      <c r="K65" s="31">
        <f xml:space="preserve"> +K21 - K64</f>
        <v>0</v>
      </c>
      <c r="L65" s="31">
        <f xml:space="preserve"> +L21 - L64</f>
        <v>-328411</v>
      </c>
      <c r="M65" s="31">
        <f xml:space="preserve"> +M21 - M64</f>
        <v>0</v>
      </c>
      <c r="N65" s="31">
        <f xml:space="preserve"> +N21 - N64</f>
        <v>2181</v>
      </c>
      <c r="O65" s="31">
        <f t="shared" si="0"/>
        <v>2858583</v>
      </c>
      <c r="P65" s="31">
        <f xml:space="preserve"> +P21 - P64</f>
        <v>0</v>
      </c>
      <c r="Q65" s="31">
        <f>Q21-Q64</f>
        <v>2858583</v>
      </c>
    </row>
    <row r="66" spans="2:17" x14ac:dyDescent="0.45">
      <c r="B66" s="20" t="s">
        <v>79</v>
      </c>
      <c r="C66" s="20" t="s">
        <v>20</v>
      </c>
      <c r="D66" s="24" t="s">
        <v>80</v>
      </c>
      <c r="E66" s="25">
        <v>2</v>
      </c>
      <c r="F66" s="25">
        <v>234</v>
      </c>
      <c r="G66" s="25"/>
      <c r="H66" s="25"/>
      <c r="I66" s="25"/>
      <c r="J66" s="25"/>
      <c r="K66" s="25"/>
      <c r="L66" s="25"/>
      <c r="M66" s="25"/>
      <c r="N66" s="25"/>
      <c r="O66" s="25">
        <f t="shared" si="0"/>
        <v>236</v>
      </c>
      <c r="P66" s="25"/>
      <c r="Q66" s="25">
        <f t="shared" si="1"/>
        <v>236</v>
      </c>
    </row>
    <row r="67" spans="2:17" x14ac:dyDescent="0.45">
      <c r="B67" s="23"/>
      <c r="C67" s="23"/>
      <c r="D67" s="24" t="s">
        <v>81</v>
      </c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>
        <f t="shared" si="0"/>
        <v>0</v>
      </c>
      <c r="P67" s="25"/>
      <c r="Q67" s="25">
        <f t="shared" si="1"/>
        <v>0</v>
      </c>
    </row>
    <row r="68" spans="2:17" x14ac:dyDescent="0.45">
      <c r="B68" s="23"/>
      <c r="C68" s="23"/>
      <c r="D68" s="24" t="s">
        <v>82</v>
      </c>
      <c r="E68" s="25">
        <f>+E69+E70+E71</f>
        <v>0</v>
      </c>
      <c r="F68" s="25">
        <f>+F69+F70+F71</f>
        <v>384038</v>
      </c>
      <c r="G68" s="25">
        <f>+G69+G70+G71</f>
        <v>0</v>
      </c>
      <c r="H68" s="25">
        <f>+H69+H70+H71</f>
        <v>0</v>
      </c>
      <c r="I68" s="25">
        <f>+I69+I70+I71</f>
        <v>0</v>
      </c>
      <c r="J68" s="25">
        <f>+J69+J70+J71</f>
        <v>0</v>
      </c>
      <c r="K68" s="25">
        <f>+K69+K70+K71</f>
        <v>0</v>
      </c>
      <c r="L68" s="25">
        <f>+L69+L70+L71</f>
        <v>0</v>
      </c>
      <c r="M68" s="25">
        <f>+M69+M70+M71</f>
        <v>0</v>
      </c>
      <c r="N68" s="25">
        <f>+N69+N70+N71</f>
        <v>0</v>
      </c>
      <c r="O68" s="25">
        <f t="shared" si="0"/>
        <v>384038</v>
      </c>
      <c r="P68" s="25">
        <f>+P69+P70+P71</f>
        <v>0</v>
      </c>
      <c r="Q68" s="25">
        <f t="shared" si="1"/>
        <v>384038</v>
      </c>
    </row>
    <row r="69" spans="2:17" x14ac:dyDescent="0.45">
      <c r="B69" s="23"/>
      <c r="C69" s="23"/>
      <c r="D69" s="24" t="s">
        <v>83</v>
      </c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>
        <f t="shared" si="0"/>
        <v>0</v>
      </c>
      <c r="P69" s="25"/>
      <c r="Q69" s="25">
        <f t="shared" si="1"/>
        <v>0</v>
      </c>
    </row>
    <row r="70" spans="2:17" x14ac:dyDescent="0.45">
      <c r="B70" s="23"/>
      <c r="C70" s="23"/>
      <c r="D70" s="24" t="s">
        <v>84</v>
      </c>
      <c r="E70" s="25"/>
      <c r="F70" s="25">
        <v>270180</v>
      </c>
      <c r="G70" s="25"/>
      <c r="H70" s="25"/>
      <c r="I70" s="25"/>
      <c r="J70" s="25"/>
      <c r="K70" s="25"/>
      <c r="L70" s="25"/>
      <c r="M70" s="25"/>
      <c r="N70" s="25"/>
      <c r="O70" s="25">
        <f t="shared" si="0"/>
        <v>270180</v>
      </c>
      <c r="P70" s="25"/>
      <c r="Q70" s="25">
        <f t="shared" si="1"/>
        <v>270180</v>
      </c>
    </row>
    <row r="71" spans="2:17" x14ac:dyDescent="0.45">
      <c r="B71" s="23"/>
      <c r="C71" s="23"/>
      <c r="D71" s="24" t="s">
        <v>85</v>
      </c>
      <c r="E71" s="25"/>
      <c r="F71" s="25">
        <v>113858</v>
      </c>
      <c r="G71" s="25"/>
      <c r="H71" s="25"/>
      <c r="I71" s="25"/>
      <c r="J71" s="25"/>
      <c r="K71" s="25"/>
      <c r="L71" s="25"/>
      <c r="M71" s="25"/>
      <c r="N71" s="25"/>
      <c r="O71" s="25">
        <f t="shared" si="0"/>
        <v>113858</v>
      </c>
      <c r="P71" s="25"/>
      <c r="Q71" s="25">
        <f t="shared" si="1"/>
        <v>113858</v>
      </c>
    </row>
    <row r="72" spans="2:17" x14ac:dyDescent="0.45">
      <c r="B72" s="23"/>
      <c r="C72" s="26"/>
      <c r="D72" s="27" t="s">
        <v>86</v>
      </c>
      <c r="E72" s="28">
        <f>+E66+E67+E68</f>
        <v>2</v>
      </c>
      <c r="F72" s="28">
        <f>+F66+F67+F68</f>
        <v>384272</v>
      </c>
      <c r="G72" s="28">
        <f>+G66+G67+G68</f>
        <v>0</v>
      </c>
      <c r="H72" s="28">
        <f>+H66+H67+H68</f>
        <v>0</v>
      </c>
      <c r="I72" s="28">
        <f>+I66+I67+I68</f>
        <v>0</v>
      </c>
      <c r="J72" s="28">
        <f>+J66+J67+J68</f>
        <v>0</v>
      </c>
      <c r="K72" s="28">
        <f>+K66+K67+K68</f>
        <v>0</v>
      </c>
      <c r="L72" s="28">
        <f>+L66+L67+L68</f>
        <v>0</v>
      </c>
      <c r="M72" s="28">
        <f>+M66+M67+M68</f>
        <v>0</v>
      </c>
      <c r="N72" s="28">
        <f>+N66+N67+N68</f>
        <v>0</v>
      </c>
      <c r="O72" s="28">
        <f t="shared" ref="O72:O78" si="2">+E72+F72+G72+H72+I72+J72+K72+L72+M72+N72</f>
        <v>384274</v>
      </c>
      <c r="P72" s="28">
        <f>+P66+P67+P68</f>
        <v>0</v>
      </c>
      <c r="Q72" s="28">
        <f t="shared" ref="Q72:Q76" si="3">O72-ABS(P72)</f>
        <v>384274</v>
      </c>
    </row>
    <row r="73" spans="2:17" x14ac:dyDescent="0.45">
      <c r="B73" s="23"/>
      <c r="C73" s="20" t="s">
        <v>36</v>
      </c>
      <c r="D73" s="24" t="s">
        <v>87</v>
      </c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>
        <f t="shared" si="2"/>
        <v>0</v>
      </c>
      <c r="P73" s="25"/>
      <c r="Q73" s="25">
        <f t="shared" si="3"/>
        <v>0</v>
      </c>
    </row>
    <row r="74" spans="2:17" x14ac:dyDescent="0.45">
      <c r="B74" s="23"/>
      <c r="C74" s="23"/>
      <c r="D74" s="24" t="s">
        <v>88</v>
      </c>
      <c r="E74" s="25">
        <f>+E75</f>
        <v>0</v>
      </c>
      <c r="F74" s="25">
        <f>+F75</f>
        <v>434449</v>
      </c>
      <c r="G74" s="25">
        <f>+G75</f>
        <v>0</v>
      </c>
      <c r="H74" s="25">
        <f>+H75</f>
        <v>0</v>
      </c>
      <c r="I74" s="25">
        <f>+I75</f>
        <v>0</v>
      </c>
      <c r="J74" s="25">
        <f>+J75</f>
        <v>0</v>
      </c>
      <c r="K74" s="25">
        <f>+K75</f>
        <v>0</v>
      </c>
      <c r="L74" s="25">
        <f>+L75</f>
        <v>0</v>
      </c>
      <c r="M74" s="25">
        <f>+M75</f>
        <v>0</v>
      </c>
      <c r="N74" s="25">
        <f>+N75</f>
        <v>0</v>
      </c>
      <c r="O74" s="25">
        <f t="shared" si="2"/>
        <v>434449</v>
      </c>
      <c r="P74" s="25">
        <f>+P75</f>
        <v>0</v>
      </c>
      <c r="Q74" s="25">
        <f t="shared" si="3"/>
        <v>434449</v>
      </c>
    </row>
    <row r="75" spans="2:17" x14ac:dyDescent="0.45">
      <c r="B75" s="23"/>
      <c r="C75" s="23"/>
      <c r="D75" s="24" t="s">
        <v>89</v>
      </c>
      <c r="E75" s="25"/>
      <c r="F75" s="25">
        <v>434449</v>
      </c>
      <c r="G75" s="25"/>
      <c r="H75" s="25"/>
      <c r="I75" s="25"/>
      <c r="J75" s="25"/>
      <c r="K75" s="25"/>
      <c r="L75" s="25"/>
      <c r="M75" s="25"/>
      <c r="N75" s="25"/>
      <c r="O75" s="25">
        <f t="shared" si="2"/>
        <v>434449</v>
      </c>
      <c r="P75" s="25"/>
      <c r="Q75" s="25">
        <f t="shared" si="3"/>
        <v>434449</v>
      </c>
    </row>
    <row r="76" spans="2:17" x14ac:dyDescent="0.45">
      <c r="B76" s="23"/>
      <c r="C76" s="26"/>
      <c r="D76" s="27" t="s">
        <v>90</v>
      </c>
      <c r="E76" s="28">
        <f>+E73+E74</f>
        <v>0</v>
      </c>
      <c r="F76" s="28">
        <f>+F73+F74</f>
        <v>434449</v>
      </c>
      <c r="G76" s="28">
        <f>+G73+G74</f>
        <v>0</v>
      </c>
      <c r="H76" s="28">
        <f>+H73+H74</f>
        <v>0</v>
      </c>
      <c r="I76" s="28">
        <f>+I73+I74</f>
        <v>0</v>
      </c>
      <c r="J76" s="28">
        <f>+J73+J74</f>
        <v>0</v>
      </c>
      <c r="K76" s="28">
        <f>+K73+K74</f>
        <v>0</v>
      </c>
      <c r="L76" s="28">
        <f>+L73+L74</f>
        <v>0</v>
      </c>
      <c r="M76" s="28">
        <f>+M73+M74</f>
        <v>0</v>
      </c>
      <c r="N76" s="28">
        <f>+N73+N74</f>
        <v>0</v>
      </c>
      <c r="O76" s="28">
        <f t="shared" si="2"/>
        <v>434449</v>
      </c>
      <c r="P76" s="28">
        <f>+P73+P74</f>
        <v>0</v>
      </c>
      <c r="Q76" s="28">
        <f t="shared" si="3"/>
        <v>434449</v>
      </c>
    </row>
    <row r="77" spans="2:17" x14ac:dyDescent="0.45">
      <c r="B77" s="26"/>
      <c r="C77" s="29" t="s">
        <v>91</v>
      </c>
      <c r="D77" s="32"/>
      <c r="E77" s="33">
        <f xml:space="preserve"> +E72 - E76</f>
        <v>2</v>
      </c>
      <c r="F77" s="33">
        <f xml:space="preserve"> +F72 - F76</f>
        <v>-50177</v>
      </c>
      <c r="G77" s="33">
        <f xml:space="preserve"> +G72 - G76</f>
        <v>0</v>
      </c>
      <c r="H77" s="33">
        <f xml:space="preserve"> +H72 - H76</f>
        <v>0</v>
      </c>
      <c r="I77" s="33">
        <f xml:space="preserve"> +I72 - I76</f>
        <v>0</v>
      </c>
      <c r="J77" s="33">
        <f xml:space="preserve"> +J72 - J76</f>
        <v>0</v>
      </c>
      <c r="K77" s="33">
        <f xml:space="preserve"> +K72 - K76</f>
        <v>0</v>
      </c>
      <c r="L77" s="33">
        <f xml:space="preserve"> +L72 - L76</f>
        <v>0</v>
      </c>
      <c r="M77" s="33">
        <f xml:space="preserve"> +M72 - M76</f>
        <v>0</v>
      </c>
      <c r="N77" s="33">
        <f xml:space="preserve"> +N72 - N76</f>
        <v>0</v>
      </c>
      <c r="O77" s="33">
        <f t="shared" si="2"/>
        <v>-50175</v>
      </c>
      <c r="P77" s="33">
        <f xml:space="preserve"> +P72 - P76</f>
        <v>0</v>
      </c>
      <c r="Q77" s="33">
        <f>Q72-Q76</f>
        <v>-50175</v>
      </c>
    </row>
    <row r="78" spans="2:17" x14ac:dyDescent="0.45">
      <c r="B78" s="29" t="s">
        <v>92</v>
      </c>
      <c r="C78" s="34"/>
      <c r="D78" s="30"/>
      <c r="E78" s="31">
        <f xml:space="preserve"> +E65 +E77</f>
        <v>-310698</v>
      </c>
      <c r="F78" s="31">
        <f xml:space="preserve"> +F65 +F77</f>
        <v>-787651</v>
      </c>
      <c r="G78" s="31">
        <f xml:space="preserve"> +G65 +G77</f>
        <v>4232987</v>
      </c>
      <c r="H78" s="31">
        <f xml:space="preserve"> +H65 +H77</f>
        <v>0</v>
      </c>
      <c r="I78" s="31">
        <f xml:space="preserve"> +I65 +I77</f>
        <v>0</v>
      </c>
      <c r="J78" s="31">
        <f xml:space="preserve"> +J65 +J77</f>
        <v>0</v>
      </c>
      <c r="K78" s="31">
        <f xml:space="preserve"> +K65 +K77</f>
        <v>0</v>
      </c>
      <c r="L78" s="31">
        <f xml:space="preserve"> +L65 +L77</f>
        <v>-328411</v>
      </c>
      <c r="M78" s="31">
        <f xml:space="preserve"> +M65 +M77</f>
        <v>0</v>
      </c>
      <c r="N78" s="31">
        <f xml:space="preserve"> +N65 +N77</f>
        <v>2181</v>
      </c>
      <c r="O78" s="31">
        <f t="shared" si="2"/>
        <v>2808408</v>
      </c>
      <c r="P78" s="31">
        <f xml:space="preserve"> +P65 +P77</f>
        <v>0</v>
      </c>
      <c r="Q78" s="31">
        <f>Q65+Q77</f>
        <v>2808408</v>
      </c>
    </row>
  </sheetData>
  <mergeCells count="13">
    <mergeCell ref="B7:B65"/>
    <mergeCell ref="C7:C21"/>
    <mergeCell ref="C22:C64"/>
    <mergeCell ref="B66:B77"/>
    <mergeCell ref="C66:C72"/>
    <mergeCell ref="C73:C76"/>
    <mergeCell ref="B2:Q2"/>
    <mergeCell ref="B3:Q3"/>
    <mergeCell ref="B5:D6"/>
    <mergeCell ref="E5:N5"/>
    <mergeCell ref="O5:O6"/>
    <mergeCell ref="P5:P6"/>
    <mergeCell ref="Q5:Q6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わたつみの里</vt:lpstr>
      <vt:lpstr>わたつみの里!Print_Titles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 watatumi</dc:creator>
  <cp:lastModifiedBy>jimu watatumi</cp:lastModifiedBy>
  <dcterms:created xsi:type="dcterms:W3CDTF">2024-05-23T05:41:28Z</dcterms:created>
  <dcterms:modified xsi:type="dcterms:W3CDTF">2024-05-23T05:41:29Z</dcterms:modified>
</cp:coreProperties>
</file>