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ADB8DAE3-3D74-48AC-B68F-BF69C3CA7AAF}" xr6:coauthVersionLast="47" xr6:coauthVersionMax="47" xr10:uidLastSave="{00000000-0000-0000-0000-000000000000}"/>
  <bookViews>
    <workbookView xWindow="-110" yWindow="-110" windowWidth="19420" windowHeight="10300" activeTab="1" xr2:uid="{671406A5-D2FE-4CC7-AD8B-8AFAFEEEBFAA}"/>
  </bookViews>
  <sheets>
    <sheet name="社会福祉事業" sheetId="1" r:id="rId1"/>
    <sheet name="公益事業" sheetId="2" r:id="rId2"/>
  </sheets>
  <definedNames>
    <definedName name="_xlnm.Print_Titles" localSheetId="1">公益事業!$1:$7</definedName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2" l="1"/>
  <c r="H49" i="2" s="1"/>
  <c r="F48" i="2"/>
  <c r="H48" i="2" s="1"/>
  <c r="H47" i="2"/>
  <c r="F47" i="2"/>
  <c r="F45" i="2"/>
  <c r="H45" i="2" s="1"/>
  <c r="H43" i="2"/>
  <c r="F43" i="2"/>
  <c r="H42" i="2"/>
  <c r="F42" i="2"/>
  <c r="G40" i="2"/>
  <c r="E40" i="2"/>
  <c r="F40" i="2" s="1"/>
  <c r="H39" i="2"/>
  <c r="G39" i="2"/>
  <c r="F39" i="2"/>
  <c r="E39" i="2"/>
  <c r="F38" i="2"/>
  <c r="H38" i="2" s="1"/>
  <c r="F37" i="2"/>
  <c r="H37" i="2" s="1"/>
  <c r="F36" i="2"/>
  <c r="H36" i="2" s="1"/>
  <c r="F35" i="2"/>
  <c r="H35" i="2" s="1"/>
  <c r="H34" i="2"/>
  <c r="H40" i="2" s="1"/>
  <c r="G34" i="2"/>
  <c r="F34" i="2"/>
  <c r="E34" i="2"/>
  <c r="F33" i="2"/>
  <c r="H33" i="2" s="1"/>
  <c r="F32" i="2"/>
  <c r="H32" i="2" s="1"/>
  <c r="F31" i="2"/>
  <c r="H31" i="2" s="1"/>
  <c r="F30" i="2"/>
  <c r="H30" i="2" s="1"/>
  <c r="G27" i="2"/>
  <c r="E27" i="2"/>
  <c r="F27" i="2" s="1"/>
  <c r="H27" i="2" s="1"/>
  <c r="H26" i="2"/>
  <c r="F26" i="2"/>
  <c r="H25" i="2"/>
  <c r="F25" i="2"/>
  <c r="G24" i="2"/>
  <c r="G28" i="2" s="1"/>
  <c r="E24" i="2"/>
  <c r="F24" i="2" s="1"/>
  <c r="H24" i="2" s="1"/>
  <c r="F23" i="2"/>
  <c r="H23" i="2" s="1"/>
  <c r="F22" i="2"/>
  <c r="H22" i="2" s="1"/>
  <c r="H21" i="2"/>
  <c r="F21" i="2"/>
  <c r="G19" i="2"/>
  <c r="E19" i="2"/>
  <c r="F19" i="2" s="1"/>
  <c r="H19" i="2" s="1"/>
  <c r="F18" i="2"/>
  <c r="H18" i="2" s="1"/>
  <c r="H17" i="2"/>
  <c r="F17" i="2"/>
  <c r="H16" i="2"/>
  <c r="F16" i="2"/>
  <c r="F15" i="2"/>
  <c r="H15" i="2" s="1"/>
  <c r="F14" i="2"/>
  <c r="H14" i="2" s="1"/>
  <c r="F13" i="2"/>
  <c r="H13" i="2" s="1"/>
  <c r="F12" i="2"/>
  <c r="H12" i="2" s="1"/>
  <c r="H11" i="2"/>
  <c r="G11" i="2"/>
  <c r="G20" i="2" s="1"/>
  <c r="F11" i="2"/>
  <c r="E11" i="2"/>
  <c r="F10" i="2"/>
  <c r="H10" i="2" s="1"/>
  <c r="F9" i="2"/>
  <c r="H9" i="2" s="1"/>
  <c r="F8" i="2"/>
  <c r="H8" i="2" s="1"/>
  <c r="H49" i="1"/>
  <c r="F49" i="1"/>
  <c r="F48" i="1"/>
  <c r="H48" i="1" s="1"/>
  <c r="F47" i="1"/>
  <c r="H47" i="1" s="1"/>
  <c r="H45" i="1"/>
  <c r="F45" i="1"/>
  <c r="F43" i="1"/>
  <c r="H43" i="1" s="1"/>
  <c r="F42" i="1"/>
  <c r="H42" i="1" s="1"/>
  <c r="G39" i="1"/>
  <c r="E39" i="1"/>
  <c r="F39" i="1" s="1"/>
  <c r="H39" i="1" s="1"/>
  <c r="F38" i="1"/>
  <c r="H38" i="1" s="1"/>
  <c r="H37" i="1"/>
  <c r="F37" i="1"/>
  <c r="H36" i="1"/>
  <c r="F36" i="1"/>
  <c r="F35" i="1"/>
  <c r="H35" i="1" s="1"/>
  <c r="G34" i="1"/>
  <c r="G40" i="1" s="1"/>
  <c r="E34" i="1"/>
  <c r="F34" i="1" s="1"/>
  <c r="H34" i="1" s="1"/>
  <c r="F33" i="1"/>
  <c r="H33" i="1" s="1"/>
  <c r="H32" i="1"/>
  <c r="F32" i="1"/>
  <c r="H31" i="1"/>
  <c r="F31" i="1"/>
  <c r="F30" i="1"/>
  <c r="H30" i="1" s="1"/>
  <c r="G27" i="1"/>
  <c r="E27" i="1"/>
  <c r="F27" i="1" s="1"/>
  <c r="H27" i="1" s="1"/>
  <c r="F26" i="1"/>
  <c r="H26" i="1" s="1"/>
  <c r="F25" i="1"/>
  <c r="H25" i="1" s="1"/>
  <c r="G24" i="1"/>
  <c r="G28" i="1" s="1"/>
  <c r="F24" i="1"/>
  <c r="H24" i="1" s="1"/>
  <c r="H28" i="1" s="1"/>
  <c r="E24" i="1"/>
  <c r="E28" i="1" s="1"/>
  <c r="F28" i="1" s="1"/>
  <c r="H23" i="1"/>
  <c r="F23" i="1"/>
  <c r="F22" i="1"/>
  <c r="H22" i="1" s="1"/>
  <c r="F21" i="1"/>
  <c r="H21" i="1" s="1"/>
  <c r="G20" i="1"/>
  <c r="G29" i="1" s="1"/>
  <c r="G41" i="1" s="1"/>
  <c r="G44" i="1" s="1"/>
  <c r="G46" i="1" s="1"/>
  <c r="G50" i="1" s="1"/>
  <c r="E20" i="1"/>
  <c r="E29" i="1" s="1"/>
  <c r="H19" i="1"/>
  <c r="G19" i="1"/>
  <c r="F19" i="1"/>
  <c r="E19" i="1"/>
  <c r="F18" i="1"/>
  <c r="H18" i="1" s="1"/>
  <c r="F17" i="1"/>
  <c r="H17" i="1" s="1"/>
  <c r="F16" i="1"/>
  <c r="H16" i="1" s="1"/>
  <c r="F15" i="1"/>
  <c r="H15" i="1" s="1"/>
  <c r="H14" i="1"/>
  <c r="F14" i="1"/>
  <c r="H13" i="1"/>
  <c r="F13" i="1"/>
  <c r="F12" i="1"/>
  <c r="H12" i="1" s="1"/>
  <c r="G11" i="1"/>
  <c r="E11" i="1"/>
  <c r="F11" i="1" s="1"/>
  <c r="H11" i="1" s="1"/>
  <c r="H20" i="1" s="1"/>
  <c r="F10" i="1"/>
  <c r="H10" i="1" s="1"/>
  <c r="H9" i="1"/>
  <c r="F9" i="1"/>
  <c r="H8" i="1"/>
  <c r="F8" i="1"/>
  <c r="F29" i="1" l="1"/>
  <c r="G29" i="2"/>
  <c r="G41" i="2" s="1"/>
  <c r="G44" i="2" s="1"/>
  <c r="G46" i="2" s="1"/>
  <c r="G50" i="2" s="1"/>
  <c r="H20" i="2"/>
  <c r="H29" i="1"/>
  <c r="H41" i="1" s="1"/>
  <c r="H44" i="1" s="1"/>
  <c r="H46" i="1" s="1"/>
  <c r="H50" i="1" s="1"/>
  <c r="H40" i="1"/>
  <c r="H28" i="2"/>
  <c r="E40" i="1"/>
  <c r="F40" i="1" s="1"/>
  <c r="E20" i="2"/>
  <c r="F20" i="1"/>
  <c r="E28" i="2"/>
  <c r="F28" i="2" s="1"/>
  <c r="E29" i="2" l="1"/>
  <c r="F20" i="2"/>
  <c r="H29" i="2"/>
  <c r="H41" i="2" s="1"/>
  <c r="H44" i="2" s="1"/>
  <c r="H46" i="2" s="1"/>
  <c r="H50" i="2" s="1"/>
  <c r="E41" i="1"/>
  <c r="F29" i="2" l="1"/>
  <c r="E41" i="2"/>
  <c r="E44" i="1"/>
  <c r="F41" i="1"/>
  <c r="F41" i="2" l="1"/>
  <c r="E44" i="2"/>
  <c r="F44" i="1"/>
  <c r="E46" i="1"/>
  <c r="E50" i="1" l="1"/>
  <c r="F50" i="1" s="1"/>
  <c r="F46" i="1"/>
  <c r="E46" i="2"/>
  <c r="F44" i="2"/>
  <c r="F46" i="2" l="1"/>
  <c r="E50" i="2"/>
  <c r="F50" i="2" s="1"/>
</calcChain>
</file>

<file path=xl/sharedStrings.xml><?xml version="1.0" encoding="utf-8"?>
<sst xmlns="http://schemas.openxmlformats.org/spreadsheetml/2006/main" count="122" uniqueCount="59">
  <si>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</si>
  <si>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事業活動内訳表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</si>
  <si>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</si>
  <si>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</si>
  <si>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</si>
  <si>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わたつみの里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</si>
  <si>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</si>
  <si>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</si>
  <si>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</si>
  <si>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</si>
  <si>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</si>
  <si>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障害福祉サービス等事業収益</t>
  </si>
  <si>
    <t>（何）事業収益</t>
  </si>
  <si>
    <t>経常経費寄附金収益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</si>
  <si>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</si>
  <si>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</si>
  <si>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</si>
  <si>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</si>
  <si>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</si>
  <si>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</si>
  <si>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</si>
  <si>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貸倒損失額</t>
  </si>
  <si>
    <t>貸倒引当金繰入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</si>
  <si>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</si>
  <si>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</si>
  <si>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</si>
  <si>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</si>
  <si>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</si>
  <si>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</si>
  <si>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サービス活動外収益計（４）</t>
  </si>
  <si>
    <t>社会福祉連携推進業務借入金支払利息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</si>
  <si>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</si>
  <si>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</si>
  <si>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</si>
  <si>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</si>
  <si>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</si>
  <si>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</si>
  <si>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固定資産受贈額</t>
  </si>
  <si>
    <t>固定資産売却益</t>
  </si>
  <si>
    <t>拠点区分間繰入金収益</t>
  </si>
  <si>
    <t>特別収益計（８）</t>
  </si>
  <si>
    <t>固定資産売却損・処分損</t>
  </si>
  <si>
    <t>国庫補助金等特別積立金積立額</t>
  </si>
  <si>
    <t>拠点区分間繰入金費用</t>
  </si>
  <si>
    <t>その他の特別損失</t>
  </si>
  <si>
    <t>特別費用計（９）</t>
  </si>
  <si>
    <t>特別増減差額（１０）＝（８）－（９）</t>
  </si>
  <si>
    <t>税引前当期活動増減差額（１１）＝（７）＋（１０）</t>
  </si>
  <si>
    <t>法人税、住民税及び事業税（１２）</t>
  </si>
  <si>
    <t>法人税等調整額（１３）</t>
  </si>
  <si>
    <t>当期活動増減差額（１４）＝（１１）－（１２）－（１３）</t>
  </si>
  <si>
    <t>前期繰越活動増減差額（１５）</t>
  </si>
  <si>
    <t>当期末繰越活動増減差額（１６）＝（１４）＋（１５）</t>
  </si>
  <si>
    <t>基本金取崩額（１７）</t>
  </si>
  <si>
    <t>その他の積立金取崩額（１８）</t>
  </si>
  <si>
    <t>その他の積立金積立額（１９）</t>
  </si>
  <si>
    <t>次期繰越活動増減差額（２０）＝（１６）＋（１７）＋（１８）－（１９）</t>
  </si>
  <si>
    <t>公益事業区分  事業活動内訳表</t>
    <phoneticPr fontId="4"/>
  </si>
  <si>
    <t>さくらルーム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</si>
</sst>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horizontal="left" vertical="center" textRotation="255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1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>
      <alignment horizontal="left" vertical="top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1" xfId="2" applyFont="1" applyBorder="1">
      <alignment horizontal="left" vertical="top"/>
    </xf>
    <xf numFmtId="0" fontId="7" fillId="0" borderId="12" xfId="2" applyFont="1" applyBorder="1" applyAlignment="1">
      <alignment vertical="center" textRotation="255"/>
    </xf>
  </cellXfs>
  <cellStyles count="3">
    <cellStyle name="標準" xfId="0" builtinId="0"/>
    <cellStyle name="標準 2" xfId="2" xr:uid="{74D9D3C5-7BEB-4A65-971A-0B8AA4BFF4A2}"/>
    <cellStyle name="標準 3" xfId="1" xr:uid="{CE373B09-B000-4C00-BB35-1A1743E234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A46AD-3BC6-44C7-AD65-E6A5AB78AF7A}">
  <sheetPr>
    <pageSetUpPr fitToPage="1"/>
  </sheetPr>
  <dimension ref="B2:H50"/>
  <sheetViews>
    <sheetView showGridLines="0" workbookViewId="0"/>
  </sheetViews>
  <sheetFormatPr defaultRowHeight="18" x14ac:dyDescent="0.55000000000000004"/>
  <cols>
    <col min="1" max="1" width="2.83203125" customWidth="1"/>
    <col min="2" max="3" width="2.75" customWidth="1"/>
    <col min="4" max="4" width="54.75" customWidth="1"/>
    <col min="5" max="8" width="19.75" customWidth="1"/>
  </cols>
  <sheetData>
    <row r="2" spans="2:8" ht="22" x14ac:dyDescent="0.55000000000000004">
      <c r="B2" s="1"/>
      <c r="C2" s="1"/>
      <c r="D2" s="1"/>
      <c r="E2" s="1"/>
      <c r="F2" s="2"/>
      <c r="G2" s="3"/>
      <c r="H2" s="3" t="s">
        <v>0</v>
      </c>
    </row>
    <row r="3" spans="2:8" ht="22" x14ac:dyDescent="0.55000000000000004">
      <c r="B3" s="4" t="s">
        <v>1</v>
      </c>
      <c r="C3" s="4"/>
      <c r="D3" s="4"/>
      <c r="E3" s="4"/>
      <c r="F3" s="4"/>
      <c r="G3" s="4"/>
      <c r="H3" s="4"/>
    </row>
    <row r="4" spans="2:8" x14ac:dyDescent="0.55000000000000004">
      <c r="B4" s="5"/>
      <c r="C4" s="5"/>
      <c r="D4" s="5"/>
      <c r="E4" s="5"/>
      <c r="F4" s="5"/>
      <c r="G4" s="2"/>
      <c r="H4" s="2"/>
    </row>
    <row r="5" spans="2:8" ht="22" x14ac:dyDescent="0.55000000000000004">
      <c r="B5" s="6" t="s">
        <v>2</v>
      </c>
      <c r="C5" s="6"/>
      <c r="D5" s="6"/>
      <c r="E5" s="6"/>
      <c r="F5" s="6"/>
      <c r="G5" s="6"/>
      <c r="H5" s="6"/>
    </row>
    <row r="6" spans="2:8" x14ac:dyDescent="0.55000000000000004">
      <c r="B6" s="7"/>
      <c r="C6" s="7"/>
      <c r="D6" s="7"/>
      <c r="E6" s="7"/>
      <c r="F6" s="2"/>
      <c r="G6" s="2"/>
      <c r="H6" s="7" t="s">
        <v>3</v>
      </c>
    </row>
    <row r="7" spans="2:8" ht="27" x14ac:dyDescent="0.55000000000000004">
      <c r="B7" s="8" t="s">
        <v>4</v>
      </c>
      <c r="C7" s="9"/>
      <c r="D7" s="10"/>
      <c r="E7" s="11" t="s">
        <v>5</v>
      </c>
      <c r="F7" s="12" t="s">
        <v>6</v>
      </c>
      <c r="G7" s="12" t="s">
        <v>7</v>
      </c>
      <c r="H7" s="12" t="s">
        <v>8</v>
      </c>
    </row>
    <row r="8" spans="2:8" x14ac:dyDescent="0.55000000000000004">
      <c r="B8" s="13" t="s">
        <v>9</v>
      </c>
      <c r="C8" s="13" t="s">
        <v>10</v>
      </c>
      <c r="D8" s="14" t="s">
        <v>11</v>
      </c>
      <c r="E8" s="15">
        <v>200816478</v>
      </c>
      <c r="F8" s="15">
        <f>+E8</f>
        <v>200816478</v>
      </c>
      <c r="G8" s="16"/>
      <c r="H8" s="15">
        <f>F8-ABS(G8)</f>
        <v>200816478</v>
      </c>
    </row>
    <row r="9" spans="2:8" x14ac:dyDescent="0.55000000000000004">
      <c r="B9" s="17"/>
      <c r="C9" s="17"/>
      <c r="D9" s="18" t="s">
        <v>12</v>
      </c>
      <c r="E9" s="19"/>
      <c r="F9" s="19">
        <f t="shared" ref="F9:F50" si="0">+E9</f>
        <v>0</v>
      </c>
      <c r="G9" s="20"/>
      <c r="H9" s="19">
        <f t="shared" ref="H9:H49" si="1">F9-ABS(G9)</f>
        <v>0</v>
      </c>
    </row>
    <row r="10" spans="2:8" x14ac:dyDescent="0.55000000000000004">
      <c r="B10" s="17"/>
      <c r="C10" s="17"/>
      <c r="D10" s="18" t="s">
        <v>13</v>
      </c>
      <c r="E10" s="19">
        <v>340000</v>
      </c>
      <c r="F10" s="19">
        <f t="shared" si="0"/>
        <v>340000</v>
      </c>
      <c r="G10" s="21"/>
      <c r="H10" s="19">
        <f t="shared" si="1"/>
        <v>340000</v>
      </c>
    </row>
    <row r="11" spans="2:8" x14ac:dyDescent="0.55000000000000004">
      <c r="B11" s="17"/>
      <c r="C11" s="22"/>
      <c r="D11" s="23" t="s">
        <v>14</v>
      </c>
      <c r="E11" s="24">
        <f>+E8+E9+E10</f>
        <v>201156478</v>
      </c>
      <c r="F11" s="24">
        <f t="shared" si="0"/>
        <v>201156478</v>
      </c>
      <c r="G11" s="25">
        <f>+G8+G9+G10</f>
        <v>0</v>
      </c>
      <c r="H11" s="24">
        <f t="shared" si="1"/>
        <v>201156478</v>
      </c>
    </row>
    <row r="12" spans="2:8" x14ac:dyDescent="0.55000000000000004">
      <c r="B12" s="17"/>
      <c r="C12" s="13" t="s">
        <v>15</v>
      </c>
      <c r="D12" s="18" t="s">
        <v>16</v>
      </c>
      <c r="E12" s="19">
        <v>107023531</v>
      </c>
      <c r="F12" s="19">
        <f t="shared" si="0"/>
        <v>107023531</v>
      </c>
      <c r="G12" s="16"/>
      <c r="H12" s="19">
        <f t="shared" si="1"/>
        <v>107023531</v>
      </c>
    </row>
    <row r="13" spans="2:8" x14ac:dyDescent="0.55000000000000004">
      <c r="B13" s="17"/>
      <c r="C13" s="17"/>
      <c r="D13" s="18" t="s">
        <v>17</v>
      </c>
      <c r="E13" s="19">
        <v>28678613</v>
      </c>
      <c r="F13" s="19">
        <f t="shared" si="0"/>
        <v>28678613</v>
      </c>
      <c r="G13" s="20"/>
      <c r="H13" s="19">
        <f t="shared" si="1"/>
        <v>28678613</v>
      </c>
    </row>
    <row r="14" spans="2:8" x14ac:dyDescent="0.55000000000000004">
      <c r="B14" s="17"/>
      <c r="C14" s="17"/>
      <c r="D14" s="18" t="s">
        <v>18</v>
      </c>
      <c r="E14" s="19">
        <v>29674523</v>
      </c>
      <c r="F14" s="19">
        <f t="shared" si="0"/>
        <v>29674523</v>
      </c>
      <c r="G14" s="20"/>
      <c r="H14" s="19">
        <f t="shared" si="1"/>
        <v>29674523</v>
      </c>
    </row>
    <row r="15" spans="2:8" x14ac:dyDescent="0.55000000000000004">
      <c r="B15" s="17"/>
      <c r="C15" s="17"/>
      <c r="D15" s="18" t="s">
        <v>19</v>
      </c>
      <c r="E15" s="19">
        <v>12674352</v>
      </c>
      <c r="F15" s="19">
        <f t="shared" si="0"/>
        <v>12674352</v>
      </c>
      <c r="G15" s="20"/>
      <c r="H15" s="19">
        <f t="shared" si="1"/>
        <v>12674352</v>
      </c>
    </row>
    <row r="16" spans="2:8" x14ac:dyDescent="0.55000000000000004">
      <c r="B16" s="17"/>
      <c r="C16" s="17"/>
      <c r="D16" s="18" t="s">
        <v>20</v>
      </c>
      <c r="E16" s="19">
        <v>-6170976</v>
      </c>
      <c r="F16" s="19">
        <f t="shared" si="0"/>
        <v>-6170976</v>
      </c>
      <c r="G16" s="20"/>
      <c r="H16" s="19">
        <f t="shared" si="1"/>
        <v>-6170976</v>
      </c>
    </row>
    <row r="17" spans="2:8" x14ac:dyDescent="0.55000000000000004">
      <c r="B17" s="17"/>
      <c r="C17" s="17"/>
      <c r="D17" s="18" t="s">
        <v>21</v>
      </c>
      <c r="E17" s="19"/>
      <c r="F17" s="19">
        <f t="shared" si="0"/>
        <v>0</v>
      </c>
      <c r="G17" s="20"/>
      <c r="H17" s="19">
        <f t="shared" si="1"/>
        <v>0</v>
      </c>
    </row>
    <row r="18" spans="2:8" x14ac:dyDescent="0.55000000000000004">
      <c r="B18" s="17"/>
      <c r="C18" s="17"/>
      <c r="D18" s="18" t="s">
        <v>22</v>
      </c>
      <c r="E18" s="19"/>
      <c r="F18" s="19">
        <f t="shared" si="0"/>
        <v>0</v>
      </c>
      <c r="G18" s="21"/>
      <c r="H18" s="19">
        <f t="shared" si="1"/>
        <v>0</v>
      </c>
    </row>
    <row r="19" spans="2:8" x14ac:dyDescent="0.55000000000000004">
      <c r="B19" s="17"/>
      <c r="C19" s="22"/>
      <c r="D19" s="23" t="s">
        <v>23</v>
      </c>
      <c r="E19" s="24">
        <f>+E12+E13+E14+E15+E16+E17+E18</f>
        <v>171880043</v>
      </c>
      <c r="F19" s="24">
        <f t="shared" si="0"/>
        <v>171880043</v>
      </c>
      <c r="G19" s="25">
        <f>+G12+G13+G14+G15+G16+G17+G18</f>
        <v>0</v>
      </c>
      <c r="H19" s="24">
        <f t="shared" si="1"/>
        <v>171880043</v>
      </c>
    </row>
    <row r="20" spans="2:8" x14ac:dyDescent="0.55000000000000004">
      <c r="B20" s="22"/>
      <c r="C20" s="26" t="s">
        <v>24</v>
      </c>
      <c r="D20" s="27"/>
      <c r="E20" s="28">
        <f xml:space="preserve"> +E11 - E19</f>
        <v>29276435</v>
      </c>
      <c r="F20" s="28">
        <f t="shared" si="0"/>
        <v>29276435</v>
      </c>
      <c r="G20" s="25">
        <f xml:space="preserve"> +G11 - G19</f>
        <v>0</v>
      </c>
      <c r="H20" s="28">
        <f>H11-H19</f>
        <v>29276435</v>
      </c>
    </row>
    <row r="21" spans="2:8" x14ac:dyDescent="0.55000000000000004">
      <c r="B21" s="13" t="s">
        <v>25</v>
      </c>
      <c r="C21" s="13" t="s">
        <v>10</v>
      </c>
      <c r="D21" s="18" t="s">
        <v>26</v>
      </c>
      <c r="E21" s="19">
        <v>401</v>
      </c>
      <c r="F21" s="19">
        <f t="shared" si="0"/>
        <v>401</v>
      </c>
      <c r="G21" s="16"/>
      <c r="H21" s="19">
        <f t="shared" si="1"/>
        <v>401</v>
      </c>
    </row>
    <row r="22" spans="2:8" x14ac:dyDescent="0.55000000000000004">
      <c r="B22" s="17"/>
      <c r="C22" s="17"/>
      <c r="D22" s="18" t="s">
        <v>27</v>
      </c>
      <c r="E22" s="19"/>
      <c r="F22" s="19">
        <f t="shared" si="0"/>
        <v>0</v>
      </c>
      <c r="G22" s="20"/>
      <c r="H22" s="19">
        <f t="shared" si="1"/>
        <v>0</v>
      </c>
    </row>
    <row r="23" spans="2:8" x14ac:dyDescent="0.55000000000000004">
      <c r="B23" s="17"/>
      <c r="C23" s="17"/>
      <c r="D23" s="18" t="s">
        <v>28</v>
      </c>
      <c r="E23" s="19">
        <v>1185929</v>
      </c>
      <c r="F23" s="19">
        <f t="shared" si="0"/>
        <v>1185929</v>
      </c>
      <c r="G23" s="21"/>
      <c r="H23" s="19">
        <f t="shared" si="1"/>
        <v>1185929</v>
      </c>
    </row>
    <row r="24" spans="2:8" x14ac:dyDescent="0.55000000000000004">
      <c r="B24" s="17"/>
      <c r="C24" s="22"/>
      <c r="D24" s="23" t="s">
        <v>29</v>
      </c>
      <c r="E24" s="24">
        <f>+E21+E22+E23</f>
        <v>1186330</v>
      </c>
      <c r="F24" s="24">
        <f t="shared" si="0"/>
        <v>1186330</v>
      </c>
      <c r="G24" s="25">
        <f>+G21+G22+G23</f>
        <v>0</v>
      </c>
      <c r="H24" s="24">
        <f t="shared" si="1"/>
        <v>1186330</v>
      </c>
    </row>
    <row r="25" spans="2:8" x14ac:dyDescent="0.55000000000000004">
      <c r="B25" s="17"/>
      <c r="C25" s="13" t="s">
        <v>15</v>
      </c>
      <c r="D25" s="18" t="s">
        <v>30</v>
      </c>
      <c r="E25" s="19"/>
      <c r="F25" s="19">
        <f t="shared" si="0"/>
        <v>0</v>
      </c>
      <c r="G25" s="16"/>
      <c r="H25" s="19">
        <f t="shared" si="1"/>
        <v>0</v>
      </c>
    </row>
    <row r="26" spans="2:8" x14ac:dyDescent="0.55000000000000004">
      <c r="B26" s="17"/>
      <c r="C26" s="17"/>
      <c r="D26" s="18" t="s">
        <v>31</v>
      </c>
      <c r="E26" s="19">
        <v>473978</v>
      </c>
      <c r="F26" s="19">
        <f t="shared" si="0"/>
        <v>473978</v>
      </c>
      <c r="G26" s="21"/>
      <c r="H26" s="19">
        <f t="shared" si="1"/>
        <v>473978</v>
      </c>
    </row>
    <row r="27" spans="2:8" x14ac:dyDescent="0.55000000000000004">
      <c r="B27" s="17"/>
      <c r="C27" s="22"/>
      <c r="D27" s="23" t="s">
        <v>32</v>
      </c>
      <c r="E27" s="24">
        <f>+E25+E26</f>
        <v>473978</v>
      </c>
      <c r="F27" s="24">
        <f t="shared" si="0"/>
        <v>473978</v>
      </c>
      <c r="G27" s="25">
        <f>+G25+G26</f>
        <v>0</v>
      </c>
      <c r="H27" s="24">
        <f t="shared" si="1"/>
        <v>473978</v>
      </c>
    </row>
    <row r="28" spans="2:8" x14ac:dyDescent="0.55000000000000004">
      <c r="B28" s="22"/>
      <c r="C28" s="26" t="s">
        <v>33</v>
      </c>
      <c r="D28" s="29"/>
      <c r="E28" s="30">
        <f xml:space="preserve"> +E24 - E27</f>
        <v>712352</v>
      </c>
      <c r="F28" s="30">
        <f t="shared" si="0"/>
        <v>712352</v>
      </c>
      <c r="G28" s="25">
        <f xml:space="preserve"> +G24 - G27</f>
        <v>0</v>
      </c>
      <c r="H28" s="30">
        <f>H24-H27</f>
        <v>712352</v>
      </c>
    </row>
    <row r="29" spans="2:8" x14ac:dyDescent="0.55000000000000004">
      <c r="B29" s="26" t="s">
        <v>34</v>
      </c>
      <c r="C29" s="31"/>
      <c r="D29" s="27"/>
      <c r="E29" s="28">
        <f xml:space="preserve"> +E20 +E28</f>
        <v>29988787</v>
      </c>
      <c r="F29" s="28">
        <f t="shared" si="0"/>
        <v>29988787</v>
      </c>
      <c r="G29" s="25">
        <f xml:space="preserve"> +G20 +G28</f>
        <v>0</v>
      </c>
      <c r="H29" s="28">
        <f>H20+H28</f>
        <v>29988787</v>
      </c>
    </row>
    <row r="30" spans="2:8" x14ac:dyDescent="0.55000000000000004">
      <c r="B30" s="13" t="s">
        <v>35</v>
      </c>
      <c r="C30" s="13" t="s">
        <v>10</v>
      </c>
      <c r="D30" s="18" t="s">
        <v>36</v>
      </c>
      <c r="E30" s="19"/>
      <c r="F30" s="19">
        <f t="shared" si="0"/>
        <v>0</v>
      </c>
      <c r="G30" s="16"/>
      <c r="H30" s="19">
        <f t="shared" si="1"/>
        <v>0</v>
      </c>
    </row>
    <row r="31" spans="2:8" x14ac:dyDescent="0.55000000000000004">
      <c r="B31" s="17"/>
      <c r="C31" s="17"/>
      <c r="D31" s="18" t="s">
        <v>37</v>
      </c>
      <c r="E31" s="19"/>
      <c r="F31" s="19">
        <f t="shared" si="0"/>
        <v>0</v>
      </c>
      <c r="G31" s="20"/>
      <c r="H31" s="19">
        <f t="shared" si="1"/>
        <v>0</v>
      </c>
    </row>
    <row r="32" spans="2:8" x14ac:dyDescent="0.55000000000000004">
      <c r="B32" s="17"/>
      <c r="C32" s="17"/>
      <c r="D32" s="18" t="s">
        <v>38</v>
      </c>
      <c r="E32" s="19"/>
      <c r="F32" s="19">
        <f t="shared" si="0"/>
        <v>0</v>
      </c>
      <c r="G32" s="20"/>
      <c r="H32" s="19">
        <f t="shared" si="1"/>
        <v>0</v>
      </c>
    </row>
    <row r="33" spans="2:8" x14ac:dyDescent="0.55000000000000004">
      <c r="B33" s="17"/>
      <c r="C33" s="17"/>
      <c r="D33" s="18" t="s">
        <v>39</v>
      </c>
      <c r="E33" s="19"/>
      <c r="F33" s="19">
        <f t="shared" si="0"/>
        <v>0</v>
      </c>
      <c r="G33" s="21"/>
      <c r="H33" s="19">
        <f t="shared" si="1"/>
        <v>0</v>
      </c>
    </row>
    <row r="34" spans="2:8" x14ac:dyDescent="0.55000000000000004">
      <c r="B34" s="17"/>
      <c r="C34" s="22"/>
      <c r="D34" s="23" t="s">
        <v>40</v>
      </c>
      <c r="E34" s="24">
        <f>+E30+E31+E32+E33</f>
        <v>0</v>
      </c>
      <c r="F34" s="24">
        <f t="shared" si="0"/>
        <v>0</v>
      </c>
      <c r="G34" s="25">
        <f>+G30+G31+G32+G33</f>
        <v>0</v>
      </c>
      <c r="H34" s="24">
        <f t="shared" si="1"/>
        <v>0</v>
      </c>
    </row>
    <row r="35" spans="2:8" x14ac:dyDescent="0.55000000000000004">
      <c r="B35" s="17"/>
      <c r="C35" s="13" t="s">
        <v>15</v>
      </c>
      <c r="D35" s="18" t="s">
        <v>41</v>
      </c>
      <c r="E35" s="19">
        <v>5</v>
      </c>
      <c r="F35" s="19">
        <f t="shared" si="0"/>
        <v>5</v>
      </c>
      <c r="G35" s="16">
        <v>5</v>
      </c>
      <c r="H35" s="19">
        <f t="shared" si="1"/>
        <v>0</v>
      </c>
    </row>
    <row r="36" spans="2:8" x14ac:dyDescent="0.55000000000000004">
      <c r="B36" s="17"/>
      <c r="C36" s="17"/>
      <c r="D36" s="18" t="s">
        <v>42</v>
      </c>
      <c r="E36" s="19"/>
      <c r="F36" s="19">
        <f t="shared" si="0"/>
        <v>0</v>
      </c>
      <c r="G36" s="20"/>
      <c r="H36" s="19">
        <f t="shared" si="1"/>
        <v>0</v>
      </c>
    </row>
    <row r="37" spans="2:8" x14ac:dyDescent="0.55000000000000004">
      <c r="B37" s="17"/>
      <c r="C37" s="17"/>
      <c r="D37" s="18" t="s">
        <v>43</v>
      </c>
      <c r="E37" s="19">
        <v>2708236</v>
      </c>
      <c r="F37" s="19">
        <f t="shared" si="0"/>
        <v>2708236</v>
      </c>
      <c r="G37" s="20">
        <v>2708236</v>
      </c>
      <c r="H37" s="19">
        <f t="shared" si="1"/>
        <v>0</v>
      </c>
    </row>
    <row r="38" spans="2:8" x14ac:dyDescent="0.55000000000000004">
      <c r="B38" s="17"/>
      <c r="C38" s="17"/>
      <c r="D38" s="18" t="s">
        <v>44</v>
      </c>
      <c r="E38" s="19"/>
      <c r="F38" s="19">
        <f t="shared" si="0"/>
        <v>0</v>
      </c>
      <c r="G38" s="21"/>
      <c r="H38" s="19">
        <f t="shared" si="1"/>
        <v>0</v>
      </c>
    </row>
    <row r="39" spans="2:8" x14ac:dyDescent="0.55000000000000004">
      <c r="B39" s="17"/>
      <c r="C39" s="22"/>
      <c r="D39" s="23" t="s">
        <v>45</v>
      </c>
      <c r="E39" s="24">
        <f>+E35+E36+E37+E38</f>
        <v>2708241</v>
      </c>
      <c r="F39" s="24">
        <f t="shared" si="0"/>
        <v>2708241</v>
      </c>
      <c r="G39" s="25">
        <f>+G35+G36+G37+G38</f>
        <v>2708241</v>
      </c>
      <c r="H39" s="24">
        <f t="shared" si="1"/>
        <v>0</v>
      </c>
    </row>
    <row r="40" spans="2:8" x14ac:dyDescent="0.55000000000000004">
      <c r="B40" s="22"/>
      <c r="C40" s="32" t="s">
        <v>46</v>
      </c>
      <c r="D40" s="33"/>
      <c r="E40" s="34">
        <f xml:space="preserve"> +E34 - E39</f>
        <v>-2708241</v>
      </c>
      <c r="F40" s="34">
        <f t="shared" si="0"/>
        <v>-2708241</v>
      </c>
      <c r="G40" s="25">
        <f xml:space="preserve"> +G34 - G39</f>
        <v>-2708241</v>
      </c>
      <c r="H40" s="34">
        <f>H34-H39</f>
        <v>0</v>
      </c>
    </row>
    <row r="41" spans="2:8" x14ac:dyDescent="0.55000000000000004">
      <c r="B41" s="26" t="s">
        <v>47</v>
      </c>
      <c r="C41" s="35"/>
      <c r="D41" s="36"/>
      <c r="E41" s="37">
        <f xml:space="preserve"> +E29 +E40</f>
        <v>27280546</v>
      </c>
      <c r="F41" s="37">
        <f t="shared" si="0"/>
        <v>27280546</v>
      </c>
      <c r="G41" s="25">
        <f xml:space="preserve"> +G29 +G40</f>
        <v>-2708241</v>
      </c>
      <c r="H41" s="37">
        <f>H29+H40</f>
        <v>29988787</v>
      </c>
    </row>
    <row r="42" spans="2:8" x14ac:dyDescent="0.55000000000000004">
      <c r="B42" s="26" t="s">
        <v>48</v>
      </c>
      <c r="C42" s="35"/>
      <c r="D42" s="36"/>
      <c r="E42" s="37"/>
      <c r="F42" s="37">
        <f t="shared" si="0"/>
        <v>0</v>
      </c>
      <c r="G42" s="25"/>
      <c r="H42" s="37">
        <f t="shared" si="1"/>
        <v>0</v>
      </c>
    </row>
    <row r="43" spans="2:8" x14ac:dyDescent="0.55000000000000004">
      <c r="B43" s="26" t="s">
        <v>49</v>
      </c>
      <c r="C43" s="35"/>
      <c r="D43" s="36"/>
      <c r="E43" s="37"/>
      <c r="F43" s="37">
        <f t="shared" si="0"/>
        <v>0</v>
      </c>
      <c r="G43" s="25"/>
      <c r="H43" s="37">
        <f t="shared" si="1"/>
        <v>0</v>
      </c>
    </row>
    <row r="44" spans="2:8" x14ac:dyDescent="0.55000000000000004">
      <c r="B44" s="26" t="s">
        <v>50</v>
      </c>
      <c r="C44" s="35"/>
      <c r="D44" s="36"/>
      <c r="E44" s="37">
        <f xml:space="preserve"> +E41 -E42 - E43</f>
        <v>27280546</v>
      </c>
      <c r="F44" s="37">
        <f t="shared" si="0"/>
        <v>27280546</v>
      </c>
      <c r="G44" s="25">
        <f xml:space="preserve"> +G41 -G42 - G43</f>
        <v>-2708241</v>
      </c>
      <c r="H44" s="37">
        <f>H41-H42-H43</f>
        <v>29988787</v>
      </c>
    </row>
    <row r="45" spans="2:8" x14ac:dyDescent="0.55000000000000004">
      <c r="B45" s="38"/>
      <c r="C45" s="35" t="s">
        <v>51</v>
      </c>
      <c r="D45" s="36"/>
      <c r="E45" s="37">
        <v>216704034</v>
      </c>
      <c r="F45" s="37">
        <f t="shared" si="0"/>
        <v>216704034</v>
      </c>
      <c r="G45" s="25"/>
      <c r="H45" s="37">
        <f t="shared" si="1"/>
        <v>216704034</v>
      </c>
    </row>
    <row r="46" spans="2:8" x14ac:dyDescent="0.55000000000000004">
      <c r="B46" s="39"/>
      <c r="C46" s="35" t="s">
        <v>52</v>
      </c>
      <c r="D46" s="36"/>
      <c r="E46" s="37">
        <f xml:space="preserve"> +E44 +E45</f>
        <v>243984580</v>
      </c>
      <c r="F46" s="37">
        <f t="shared" si="0"/>
        <v>243984580</v>
      </c>
      <c r="G46" s="25">
        <f xml:space="preserve"> +G44 +G45</f>
        <v>-2708241</v>
      </c>
      <c r="H46" s="37">
        <f>H44+H45</f>
        <v>246692821</v>
      </c>
    </row>
    <row r="47" spans="2:8" x14ac:dyDescent="0.55000000000000004">
      <c r="B47" s="38"/>
      <c r="C47" s="35" t="s">
        <v>53</v>
      </c>
      <c r="D47" s="36"/>
      <c r="E47" s="37"/>
      <c r="F47" s="37">
        <f t="shared" si="0"/>
        <v>0</v>
      </c>
      <c r="G47" s="25"/>
      <c r="H47" s="37">
        <f t="shared" si="1"/>
        <v>0</v>
      </c>
    </row>
    <row r="48" spans="2:8" x14ac:dyDescent="0.55000000000000004">
      <c r="B48" s="38"/>
      <c r="C48" s="35" t="s">
        <v>54</v>
      </c>
      <c r="D48" s="36"/>
      <c r="E48" s="37"/>
      <c r="F48" s="37">
        <f t="shared" si="0"/>
        <v>0</v>
      </c>
      <c r="G48" s="25"/>
      <c r="H48" s="37">
        <f t="shared" si="1"/>
        <v>0</v>
      </c>
    </row>
    <row r="49" spans="2:8" x14ac:dyDescent="0.55000000000000004">
      <c r="B49" s="38"/>
      <c r="C49" s="35" t="s">
        <v>55</v>
      </c>
      <c r="D49" s="36"/>
      <c r="E49" s="37">
        <v>15000000</v>
      </c>
      <c r="F49" s="37">
        <f t="shared" si="0"/>
        <v>15000000</v>
      </c>
      <c r="G49" s="25"/>
      <c r="H49" s="37">
        <f t="shared" si="1"/>
        <v>15000000</v>
      </c>
    </row>
    <row r="50" spans="2:8" x14ac:dyDescent="0.55000000000000004">
      <c r="B50" s="40"/>
      <c r="C50" s="35" t="s">
        <v>56</v>
      </c>
      <c r="D50" s="36"/>
      <c r="E50" s="37">
        <f xml:space="preserve"> +E46 +E47 +E48 - E49</f>
        <v>228984580</v>
      </c>
      <c r="F50" s="37">
        <f t="shared" si="0"/>
        <v>228984580</v>
      </c>
      <c r="G50" s="25">
        <f xml:space="preserve"> +G46 +G47 +G48 - G49</f>
        <v>-2708241</v>
      </c>
      <c r="H50" s="37">
        <f>H46+H47+H48-H49</f>
        <v>231692821</v>
      </c>
    </row>
  </sheetData>
  <mergeCells count="12">
    <mergeCell ref="B21:B28"/>
    <mergeCell ref="C21:C24"/>
    <mergeCell ref="C25:C27"/>
    <mergeCell ref="B30:B40"/>
    <mergeCell ref="C30:C34"/>
    <mergeCell ref="C35:C39"/>
    <mergeCell ref="B3:H3"/>
    <mergeCell ref="B5:H5"/>
    <mergeCell ref="B7:D7"/>
    <mergeCell ref="B8:B20"/>
    <mergeCell ref="C8:C11"/>
    <mergeCell ref="C12:C19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38313-A6DA-44F4-8FCE-2E93A332ABEB}">
  <sheetPr>
    <pageSetUpPr fitToPage="1"/>
  </sheetPr>
  <dimension ref="B2:H50"/>
  <sheetViews>
    <sheetView showGridLines="0" tabSelected="1" workbookViewId="0"/>
  </sheetViews>
  <sheetFormatPr defaultRowHeight="18" x14ac:dyDescent="0.55000000000000004"/>
  <cols>
    <col min="1" max="1" width="2.83203125" customWidth="1"/>
    <col min="2" max="3" width="2.75" customWidth="1"/>
    <col min="4" max="4" width="54.75" customWidth="1"/>
    <col min="5" max="8" width="19.75" customWidth="1"/>
  </cols>
  <sheetData>
    <row r="2" spans="2:8" ht="22" x14ac:dyDescent="0.55000000000000004">
      <c r="B2" s="1"/>
      <c r="C2" s="1"/>
      <c r="D2" s="1"/>
      <c r="E2" s="1"/>
      <c r="F2" s="2"/>
      <c r="G2" s="3"/>
      <c r="H2" s="3" t="s">
        <v>0</v>
      </c>
    </row>
    <row r="3" spans="2:8" ht="22" x14ac:dyDescent="0.55000000000000004">
      <c r="B3" s="4" t="s">
        <v>57</v>
      </c>
      <c r="C3" s="4"/>
      <c r="D3" s="4"/>
      <c r="E3" s="4"/>
      <c r="F3" s="4"/>
      <c r="G3" s="4"/>
      <c r="H3" s="4"/>
    </row>
    <row r="4" spans="2:8" x14ac:dyDescent="0.55000000000000004">
      <c r="B4" s="5"/>
      <c r="C4" s="5"/>
      <c r="D4" s="5"/>
      <c r="E4" s="5"/>
      <c r="F4" s="5"/>
      <c r="G4" s="2"/>
      <c r="H4" s="2"/>
    </row>
    <row r="5" spans="2:8" ht="22" x14ac:dyDescent="0.55000000000000004">
      <c r="B5" s="6" t="s">
        <v>2</v>
      </c>
      <c r="C5" s="6"/>
      <c r="D5" s="6"/>
      <c r="E5" s="6"/>
      <c r="F5" s="6"/>
      <c r="G5" s="6"/>
      <c r="H5" s="6"/>
    </row>
    <row r="6" spans="2:8" x14ac:dyDescent="0.55000000000000004">
      <c r="B6" s="7"/>
      <c r="C6" s="7"/>
      <c r="D6" s="7"/>
      <c r="E6" s="7"/>
      <c r="F6" s="2"/>
      <c r="G6" s="2"/>
      <c r="H6" s="7" t="s">
        <v>3</v>
      </c>
    </row>
    <row r="7" spans="2:8" x14ac:dyDescent="0.55000000000000004">
      <c r="B7" s="8" t="s">
        <v>4</v>
      </c>
      <c r="C7" s="9"/>
      <c r="D7" s="10"/>
      <c r="E7" s="11" t="s">
        <v>58</v>
      </c>
      <c r="F7" s="12" t="s">
        <v>6</v>
      </c>
      <c r="G7" s="12" t="s">
        <v>7</v>
      </c>
      <c r="H7" s="12" t="s">
        <v>8</v>
      </c>
    </row>
    <row r="8" spans="2:8" x14ac:dyDescent="0.55000000000000004">
      <c r="B8" s="13" t="s">
        <v>9</v>
      </c>
      <c r="C8" s="13" t="s">
        <v>10</v>
      </c>
      <c r="D8" s="14" t="s">
        <v>11</v>
      </c>
      <c r="E8" s="15"/>
      <c r="F8" s="15">
        <f>+E8</f>
        <v>0</v>
      </c>
      <c r="G8" s="16"/>
      <c r="H8" s="15">
        <f>F8-ABS(G8)</f>
        <v>0</v>
      </c>
    </row>
    <row r="9" spans="2:8" x14ac:dyDescent="0.55000000000000004">
      <c r="B9" s="17"/>
      <c r="C9" s="17"/>
      <c r="D9" s="18" t="s">
        <v>12</v>
      </c>
      <c r="E9" s="19">
        <v>17927206</v>
      </c>
      <c r="F9" s="19">
        <f t="shared" ref="F9:F50" si="0">+E9</f>
        <v>17927206</v>
      </c>
      <c r="G9" s="20"/>
      <c r="H9" s="19">
        <f t="shared" ref="H9:H49" si="1">F9-ABS(G9)</f>
        <v>17927206</v>
      </c>
    </row>
    <row r="10" spans="2:8" x14ac:dyDescent="0.55000000000000004">
      <c r="B10" s="17"/>
      <c r="C10" s="17"/>
      <c r="D10" s="18" t="s">
        <v>13</v>
      </c>
      <c r="E10" s="19"/>
      <c r="F10" s="19">
        <f t="shared" si="0"/>
        <v>0</v>
      </c>
      <c r="G10" s="21"/>
      <c r="H10" s="19">
        <f t="shared" si="1"/>
        <v>0</v>
      </c>
    </row>
    <row r="11" spans="2:8" x14ac:dyDescent="0.55000000000000004">
      <c r="B11" s="17"/>
      <c r="C11" s="22"/>
      <c r="D11" s="23" t="s">
        <v>14</v>
      </c>
      <c r="E11" s="24">
        <f>+E8+E9+E10</f>
        <v>17927206</v>
      </c>
      <c r="F11" s="24">
        <f t="shared" si="0"/>
        <v>17927206</v>
      </c>
      <c r="G11" s="25">
        <f>+G8+G9+G10</f>
        <v>0</v>
      </c>
      <c r="H11" s="24">
        <f t="shared" si="1"/>
        <v>17927206</v>
      </c>
    </row>
    <row r="12" spans="2:8" x14ac:dyDescent="0.55000000000000004">
      <c r="B12" s="17"/>
      <c r="C12" s="13" t="s">
        <v>15</v>
      </c>
      <c r="D12" s="18" t="s">
        <v>16</v>
      </c>
      <c r="E12" s="19">
        <v>19876742</v>
      </c>
      <c r="F12" s="19">
        <f t="shared" si="0"/>
        <v>19876742</v>
      </c>
      <c r="G12" s="16"/>
      <c r="H12" s="19">
        <f t="shared" si="1"/>
        <v>19876742</v>
      </c>
    </row>
    <row r="13" spans="2:8" x14ac:dyDescent="0.55000000000000004">
      <c r="B13" s="17"/>
      <c r="C13" s="17"/>
      <c r="D13" s="18" t="s">
        <v>17</v>
      </c>
      <c r="E13" s="19">
        <v>1236609</v>
      </c>
      <c r="F13" s="19">
        <f t="shared" si="0"/>
        <v>1236609</v>
      </c>
      <c r="G13" s="20"/>
      <c r="H13" s="19">
        <f t="shared" si="1"/>
        <v>1236609</v>
      </c>
    </row>
    <row r="14" spans="2:8" x14ac:dyDescent="0.55000000000000004">
      <c r="B14" s="17"/>
      <c r="C14" s="17"/>
      <c r="D14" s="18" t="s">
        <v>18</v>
      </c>
      <c r="E14" s="19">
        <v>347625</v>
      </c>
      <c r="F14" s="19">
        <f t="shared" si="0"/>
        <v>347625</v>
      </c>
      <c r="G14" s="20"/>
      <c r="H14" s="19">
        <f t="shared" si="1"/>
        <v>347625</v>
      </c>
    </row>
    <row r="15" spans="2:8" x14ac:dyDescent="0.55000000000000004">
      <c r="B15" s="17"/>
      <c r="C15" s="17"/>
      <c r="D15" s="18" t="s">
        <v>19</v>
      </c>
      <c r="E15" s="19"/>
      <c r="F15" s="19">
        <f t="shared" si="0"/>
        <v>0</v>
      </c>
      <c r="G15" s="20"/>
      <c r="H15" s="19">
        <f t="shared" si="1"/>
        <v>0</v>
      </c>
    </row>
    <row r="16" spans="2:8" x14ac:dyDescent="0.55000000000000004">
      <c r="B16" s="17"/>
      <c r="C16" s="17"/>
      <c r="D16" s="18" t="s">
        <v>20</v>
      </c>
      <c r="E16" s="19"/>
      <c r="F16" s="19">
        <f t="shared" si="0"/>
        <v>0</v>
      </c>
      <c r="G16" s="20"/>
      <c r="H16" s="19">
        <f t="shared" si="1"/>
        <v>0</v>
      </c>
    </row>
    <row r="17" spans="2:8" x14ac:dyDescent="0.55000000000000004">
      <c r="B17" s="17"/>
      <c r="C17" s="17"/>
      <c r="D17" s="18" t="s">
        <v>21</v>
      </c>
      <c r="E17" s="19"/>
      <c r="F17" s="19">
        <f t="shared" si="0"/>
        <v>0</v>
      </c>
      <c r="G17" s="20"/>
      <c r="H17" s="19">
        <f t="shared" si="1"/>
        <v>0</v>
      </c>
    </row>
    <row r="18" spans="2:8" x14ac:dyDescent="0.55000000000000004">
      <c r="B18" s="17"/>
      <c r="C18" s="17"/>
      <c r="D18" s="18" t="s">
        <v>22</v>
      </c>
      <c r="E18" s="19"/>
      <c r="F18" s="19">
        <f t="shared" si="0"/>
        <v>0</v>
      </c>
      <c r="G18" s="21"/>
      <c r="H18" s="19">
        <f t="shared" si="1"/>
        <v>0</v>
      </c>
    </row>
    <row r="19" spans="2:8" x14ac:dyDescent="0.55000000000000004">
      <c r="B19" s="17"/>
      <c r="C19" s="22"/>
      <c r="D19" s="23" t="s">
        <v>23</v>
      </c>
      <c r="E19" s="24">
        <f>+E12+E13+E14+E15+E16+E17+E18</f>
        <v>21460976</v>
      </c>
      <c r="F19" s="24">
        <f t="shared" si="0"/>
        <v>21460976</v>
      </c>
      <c r="G19" s="25">
        <f>+G12+G13+G14+G15+G16+G17+G18</f>
        <v>0</v>
      </c>
      <c r="H19" s="24">
        <f t="shared" si="1"/>
        <v>21460976</v>
      </c>
    </row>
    <row r="20" spans="2:8" x14ac:dyDescent="0.55000000000000004">
      <c r="B20" s="22"/>
      <c r="C20" s="26" t="s">
        <v>24</v>
      </c>
      <c r="D20" s="27"/>
      <c r="E20" s="28">
        <f xml:space="preserve"> +E11 - E19</f>
        <v>-3533770</v>
      </c>
      <c r="F20" s="28">
        <f t="shared" si="0"/>
        <v>-3533770</v>
      </c>
      <c r="G20" s="25">
        <f xml:space="preserve"> +G11 - G19</f>
        <v>0</v>
      </c>
      <c r="H20" s="28">
        <f>H11-H19</f>
        <v>-3533770</v>
      </c>
    </row>
    <row r="21" spans="2:8" x14ac:dyDescent="0.55000000000000004">
      <c r="B21" s="13" t="s">
        <v>25</v>
      </c>
      <c r="C21" s="13" t="s">
        <v>10</v>
      </c>
      <c r="D21" s="18" t="s">
        <v>26</v>
      </c>
      <c r="E21" s="19"/>
      <c r="F21" s="19">
        <f t="shared" si="0"/>
        <v>0</v>
      </c>
      <c r="G21" s="16"/>
      <c r="H21" s="19">
        <f t="shared" si="1"/>
        <v>0</v>
      </c>
    </row>
    <row r="22" spans="2:8" x14ac:dyDescent="0.55000000000000004">
      <c r="B22" s="17"/>
      <c r="C22" s="17"/>
      <c r="D22" s="18" t="s">
        <v>27</v>
      </c>
      <c r="E22" s="19"/>
      <c r="F22" s="19">
        <f t="shared" si="0"/>
        <v>0</v>
      </c>
      <c r="G22" s="20"/>
      <c r="H22" s="19">
        <f t="shared" si="1"/>
        <v>0</v>
      </c>
    </row>
    <row r="23" spans="2:8" x14ac:dyDescent="0.55000000000000004">
      <c r="B23" s="17"/>
      <c r="C23" s="17"/>
      <c r="D23" s="18" t="s">
        <v>28</v>
      </c>
      <c r="E23" s="19">
        <v>74400</v>
      </c>
      <c r="F23" s="19">
        <f t="shared" si="0"/>
        <v>74400</v>
      </c>
      <c r="G23" s="21"/>
      <c r="H23" s="19">
        <f t="shared" si="1"/>
        <v>74400</v>
      </c>
    </row>
    <row r="24" spans="2:8" x14ac:dyDescent="0.55000000000000004">
      <c r="B24" s="17"/>
      <c r="C24" s="22"/>
      <c r="D24" s="23" t="s">
        <v>29</v>
      </c>
      <c r="E24" s="24">
        <f>+E21+E22+E23</f>
        <v>74400</v>
      </c>
      <c r="F24" s="24">
        <f t="shared" si="0"/>
        <v>74400</v>
      </c>
      <c r="G24" s="25">
        <f>+G21+G22+G23</f>
        <v>0</v>
      </c>
      <c r="H24" s="24">
        <f t="shared" si="1"/>
        <v>74400</v>
      </c>
    </row>
    <row r="25" spans="2:8" x14ac:dyDescent="0.55000000000000004">
      <c r="B25" s="17"/>
      <c r="C25" s="13" t="s">
        <v>15</v>
      </c>
      <c r="D25" s="18" t="s">
        <v>30</v>
      </c>
      <c r="E25" s="19"/>
      <c r="F25" s="19">
        <f t="shared" si="0"/>
        <v>0</v>
      </c>
      <c r="G25" s="16"/>
      <c r="H25" s="19">
        <f t="shared" si="1"/>
        <v>0</v>
      </c>
    </row>
    <row r="26" spans="2:8" x14ac:dyDescent="0.55000000000000004">
      <c r="B26" s="17"/>
      <c r="C26" s="17"/>
      <c r="D26" s="18" t="s">
        <v>31</v>
      </c>
      <c r="E26" s="19">
        <v>858</v>
      </c>
      <c r="F26" s="19">
        <f t="shared" si="0"/>
        <v>858</v>
      </c>
      <c r="G26" s="21"/>
      <c r="H26" s="19">
        <f t="shared" si="1"/>
        <v>858</v>
      </c>
    </row>
    <row r="27" spans="2:8" x14ac:dyDescent="0.55000000000000004">
      <c r="B27" s="17"/>
      <c r="C27" s="22"/>
      <c r="D27" s="23" t="s">
        <v>32</v>
      </c>
      <c r="E27" s="24">
        <f>+E25+E26</f>
        <v>858</v>
      </c>
      <c r="F27" s="24">
        <f t="shared" si="0"/>
        <v>858</v>
      </c>
      <c r="G27" s="25">
        <f>+G25+G26</f>
        <v>0</v>
      </c>
      <c r="H27" s="24">
        <f t="shared" si="1"/>
        <v>858</v>
      </c>
    </row>
    <row r="28" spans="2:8" x14ac:dyDescent="0.55000000000000004">
      <c r="B28" s="22"/>
      <c r="C28" s="26" t="s">
        <v>33</v>
      </c>
      <c r="D28" s="29"/>
      <c r="E28" s="30">
        <f xml:space="preserve"> +E24 - E27</f>
        <v>73542</v>
      </c>
      <c r="F28" s="30">
        <f t="shared" si="0"/>
        <v>73542</v>
      </c>
      <c r="G28" s="25">
        <f xml:space="preserve"> +G24 - G27</f>
        <v>0</v>
      </c>
      <c r="H28" s="30">
        <f>H24-H27</f>
        <v>73542</v>
      </c>
    </row>
    <row r="29" spans="2:8" x14ac:dyDescent="0.55000000000000004">
      <c r="B29" s="26" t="s">
        <v>34</v>
      </c>
      <c r="C29" s="31"/>
      <c r="D29" s="27"/>
      <c r="E29" s="28">
        <f xml:space="preserve"> +E20 +E28</f>
        <v>-3460228</v>
      </c>
      <c r="F29" s="28">
        <f t="shared" si="0"/>
        <v>-3460228</v>
      </c>
      <c r="G29" s="25">
        <f xml:space="preserve"> +G20 +G28</f>
        <v>0</v>
      </c>
      <c r="H29" s="28">
        <f>H20+H28</f>
        <v>-3460228</v>
      </c>
    </row>
    <row r="30" spans="2:8" x14ac:dyDescent="0.55000000000000004">
      <c r="B30" s="13" t="s">
        <v>35</v>
      </c>
      <c r="C30" s="13" t="s">
        <v>10</v>
      </c>
      <c r="D30" s="18" t="s">
        <v>36</v>
      </c>
      <c r="E30" s="19"/>
      <c r="F30" s="19">
        <f t="shared" si="0"/>
        <v>0</v>
      </c>
      <c r="G30" s="16"/>
      <c r="H30" s="19">
        <f t="shared" si="1"/>
        <v>0</v>
      </c>
    </row>
    <row r="31" spans="2:8" x14ac:dyDescent="0.55000000000000004">
      <c r="B31" s="17"/>
      <c r="C31" s="17"/>
      <c r="D31" s="18" t="s">
        <v>37</v>
      </c>
      <c r="E31" s="19"/>
      <c r="F31" s="19">
        <f t="shared" si="0"/>
        <v>0</v>
      </c>
      <c r="G31" s="20"/>
      <c r="H31" s="19">
        <f t="shared" si="1"/>
        <v>0</v>
      </c>
    </row>
    <row r="32" spans="2:8" x14ac:dyDescent="0.55000000000000004">
      <c r="B32" s="17"/>
      <c r="C32" s="17"/>
      <c r="D32" s="18" t="s">
        <v>38</v>
      </c>
      <c r="E32" s="19"/>
      <c r="F32" s="19">
        <f t="shared" si="0"/>
        <v>0</v>
      </c>
      <c r="G32" s="20"/>
      <c r="H32" s="19">
        <f t="shared" si="1"/>
        <v>0</v>
      </c>
    </row>
    <row r="33" spans="2:8" x14ac:dyDescent="0.55000000000000004">
      <c r="B33" s="17"/>
      <c r="C33" s="17"/>
      <c r="D33" s="18" t="s">
        <v>39</v>
      </c>
      <c r="E33" s="19">
        <v>2708236</v>
      </c>
      <c r="F33" s="19">
        <f t="shared" si="0"/>
        <v>2708236</v>
      </c>
      <c r="G33" s="21">
        <v>2708236</v>
      </c>
      <c r="H33" s="19">
        <f t="shared" si="1"/>
        <v>0</v>
      </c>
    </row>
    <row r="34" spans="2:8" x14ac:dyDescent="0.55000000000000004">
      <c r="B34" s="17"/>
      <c r="C34" s="22"/>
      <c r="D34" s="23" t="s">
        <v>40</v>
      </c>
      <c r="E34" s="24">
        <f>+E30+E31+E32+E33</f>
        <v>2708236</v>
      </c>
      <c r="F34" s="24">
        <f t="shared" si="0"/>
        <v>2708236</v>
      </c>
      <c r="G34" s="25">
        <f>+G30+G31+G32+G33</f>
        <v>2708236</v>
      </c>
      <c r="H34" s="24">
        <f t="shared" si="1"/>
        <v>0</v>
      </c>
    </row>
    <row r="35" spans="2:8" x14ac:dyDescent="0.55000000000000004">
      <c r="B35" s="17"/>
      <c r="C35" s="13" t="s">
        <v>15</v>
      </c>
      <c r="D35" s="18" t="s">
        <v>41</v>
      </c>
      <c r="E35" s="19"/>
      <c r="F35" s="19">
        <f t="shared" si="0"/>
        <v>0</v>
      </c>
      <c r="G35" s="16"/>
      <c r="H35" s="19">
        <f t="shared" si="1"/>
        <v>0</v>
      </c>
    </row>
    <row r="36" spans="2:8" x14ac:dyDescent="0.55000000000000004">
      <c r="B36" s="17"/>
      <c r="C36" s="17"/>
      <c r="D36" s="18" t="s">
        <v>42</v>
      </c>
      <c r="E36" s="19"/>
      <c r="F36" s="19">
        <f t="shared" si="0"/>
        <v>0</v>
      </c>
      <c r="G36" s="20"/>
      <c r="H36" s="19">
        <f t="shared" si="1"/>
        <v>0</v>
      </c>
    </row>
    <row r="37" spans="2:8" x14ac:dyDescent="0.55000000000000004">
      <c r="B37" s="17"/>
      <c r="C37" s="17"/>
      <c r="D37" s="18" t="s">
        <v>43</v>
      </c>
      <c r="E37" s="19"/>
      <c r="F37" s="19">
        <f t="shared" si="0"/>
        <v>0</v>
      </c>
      <c r="G37" s="20"/>
      <c r="H37" s="19">
        <f t="shared" si="1"/>
        <v>0</v>
      </c>
    </row>
    <row r="38" spans="2:8" x14ac:dyDescent="0.55000000000000004">
      <c r="B38" s="17"/>
      <c r="C38" s="17"/>
      <c r="D38" s="18" t="s">
        <v>44</v>
      </c>
      <c r="E38" s="19"/>
      <c r="F38" s="19">
        <f t="shared" si="0"/>
        <v>0</v>
      </c>
      <c r="G38" s="21"/>
      <c r="H38" s="19">
        <f t="shared" si="1"/>
        <v>0</v>
      </c>
    </row>
    <row r="39" spans="2:8" x14ac:dyDescent="0.55000000000000004">
      <c r="B39" s="17"/>
      <c r="C39" s="22"/>
      <c r="D39" s="23" t="s">
        <v>45</v>
      </c>
      <c r="E39" s="24">
        <f>+E35+E36+E37+E38</f>
        <v>0</v>
      </c>
      <c r="F39" s="24">
        <f t="shared" si="0"/>
        <v>0</v>
      </c>
      <c r="G39" s="25">
        <f>+G35+G36+G37+G38</f>
        <v>0</v>
      </c>
      <c r="H39" s="24">
        <f t="shared" si="1"/>
        <v>0</v>
      </c>
    </row>
    <row r="40" spans="2:8" x14ac:dyDescent="0.55000000000000004">
      <c r="B40" s="22"/>
      <c r="C40" s="32" t="s">
        <v>46</v>
      </c>
      <c r="D40" s="33"/>
      <c r="E40" s="34">
        <f xml:space="preserve"> +E34 - E39</f>
        <v>2708236</v>
      </c>
      <c r="F40" s="34">
        <f t="shared" si="0"/>
        <v>2708236</v>
      </c>
      <c r="G40" s="25">
        <f xml:space="preserve"> +G34 - G39</f>
        <v>2708236</v>
      </c>
      <c r="H40" s="34">
        <f>H34-H39</f>
        <v>0</v>
      </c>
    </row>
    <row r="41" spans="2:8" x14ac:dyDescent="0.55000000000000004">
      <c r="B41" s="26" t="s">
        <v>47</v>
      </c>
      <c r="C41" s="35"/>
      <c r="D41" s="36"/>
      <c r="E41" s="37">
        <f xml:space="preserve"> +E29 +E40</f>
        <v>-751992</v>
      </c>
      <c r="F41" s="37">
        <f t="shared" si="0"/>
        <v>-751992</v>
      </c>
      <c r="G41" s="25">
        <f xml:space="preserve"> +G29 +G40</f>
        <v>2708236</v>
      </c>
      <c r="H41" s="37">
        <f>H29+H40</f>
        <v>-3460228</v>
      </c>
    </row>
    <row r="42" spans="2:8" x14ac:dyDescent="0.55000000000000004">
      <c r="B42" s="26" t="s">
        <v>48</v>
      </c>
      <c r="C42" s="35"/>
      <c r="D42" s="36"/>
      <c r="E42" s="37"/>
      <c r="F42" s="37">
        <f t="shared" si="0"/>
        <v>0</v>
      </c>
      <c r="G42" s="25"/>
      <c r="H42" s="37">
        <f t="shared" si="1"/>
        <v>0</v>
      </c>
    </row>
    <row r="43" spans="2:8" x14ac:dyDescent="0.55000000000000004">
      <c r="B43" s="26" t="s">
        <v>49</v>
      </c>
      <c r="C43" s="35"/>
      <c r="D43" s="36"/>
      <c r="E43" s="37"/>
      <c r="F43" s="37">
        <f t="shared" si="0"/>
        <v>0</v>
      </c>
      <c r="G43" s="25"/>
      <c r="H43" s="37">
        <f t="shared" si="1"/>
        <v>0</v>
      </c>
    </row>
    <row r="44" spans="2:8" x14ac:dyDescent="0.55000000000000004">
      <c r="B44" s="26" t="s">
        <v>50</v>
      </c>
      <c r="C44" s="35"/>
      <c r="D44" s="36"/>
      <c r="E44" s="37">
        <f xml:space="preserve"> +E41 -E42 - E43</f>
        <v>-751992</v>
      </c>
      <c r="F44" s="37">
        <f t="shared" si="0"/>
        <v>-751992</v>
      </c>
      <c r="G44" s="25">
        <f xml:space="preserve"> +G41 -G42 - G43</f>
        <v>2708236</v>
      </c>
      <c r="H44" s="37">
        <f>H41-H42-H43</f>
        <v>-3460228</v>
      </c>
    </row>
    <row r="45" spans="2:8" x14ac:dyDescent="0.55000000000000004">
      <c r="B45" s="38"/>
      <c r="C45" s="35" t="s">
        <v>51</v>
      </c>
      <c r="D45" s="36"/>
      <c r="E45" s="37"/>
      <c r="F45" s="37">
        <f t="shared" si="0"/>
        <v>0</v>
      </c>
      <c r="G45" s="25"/>
      <c r="H45" s="37">
        <f t="shared" si="1"/>
        <v>0</v>
      </c>
    </row>
    <row r="46" spans="2:8" x14ac:dyDescent="0.55000000000000004">
      <c r="B46" s="39"/>
      <c r="C46" s="35" t="s">
        <v>52</v>
      </c>
      <c r="D46" s="36"/>
      <c r="E46" s="37">
        <f xml:space="preserve"> +E44 +E45</f>
        <v>-751992</v>
      </c>
      <c r="F46" s="37">
        <f t="shared" si="0"/>
        <v>-751992</v>
      </c>
      <c r="G46" s="25">
        <f xml:space="preserve"> +G44 +G45</f>
        <v>2708236</v>
      </c>
      <c r="H46" s="37">
        <f>H44+H45</f>
        <v>-3460228</v>
      </c>
    </row>
    <row r="47" spans="2:8" x14ac:dyDescent="0.55000000000000004">
      <c r="B47" s="38"/>
      <c r="C47" s="35" t="s">
        <v>53</v>
      </c>
      <c r="D47" s="36"/>
      <c r="E47" s="37"/>
      <c r="F47" s="37">
        <f t="shared" si="0"/>
        <v>0</v>
      </c>
      <c r="G47" s="25"/>
      <c r="H47" s="37">
        <f t="shared" si="1"/>
        <v>0</v>
      </c>
    </row>
    <row r="48" spans="2:8" x14ac:dyDescent="0.55000000000000004">
      <c r="B48" s="38"/>
      <c r="C48" s="35" t="s">
        <v>54</v>
      </c>
      <c r="D48" s="36"/>
      <c r="E48" s="37"/>
      <c r="F48" s="37">
        <f t="shared" si="0"/>
        <v>0</v>
      </c>
      <c r="G48" s="25"/>
      <c r="H48" s="37">
        <f t="shared" si="1"/>
        <v>0</v>
      </c>
    </row>
    <row r="49" spans="2:8" x14ac:dyDescent="0.55000000000000004">
      <c r="B49" s="38"/>
      <c r="C49" s="35" t="s">
        <v>55</v>
      </c>
      <c r="D49" s="36"/>
      <c r="E49" s="37"/>
      <c r="F49" s="37">
        <f t="shared" si="0"/>
        <v>0</v>
      </c>
      <c r="G49" s="25"/>
      <c r="H49" s="37">
        <f t="shared" si="1"/>
        <v>0</v>
      </c>
    </row>
    <row r="50" spans="2:8" x14ac:dyDescent="0.55000000000000004">
      <c r="B50" s="40"/>
      <c r="C50" s="35" t="s">
        <v>56</v>
      </c>
      <c r="D50" s="36"/>
      <c r="E50" s="37">
        <f xml:space="preserve"> +E46 +E47 +E48 - E49</f>
        <v>-751992</v>
      </c>
      <c r="F50" s="37">
        <f t="shared" si="0"/>
        <v>-751992</v>
      </c>
      <c r="G50" s="25">
        <f xml:space="preserve"> +G46 +G47 +G48 - G49</f>
        <v>2708236</v>
      </c>
      <c r="H50" s="37">
        <f>H46+H47+H48-H49</f>
        <v>-3460228</v>
      </c>
    </row>
  </sheetData>
  <mergeCells count="12">
    <mergeCell ref="B21:B28"/>
    <mergeCell ref="C21:C24"/>
    <mergeCell ref="C25:C27"/>
    <mergeCell ref="B30:B40"/>
    <mergeCell ref="C30:C34"/>
    <mergeCell ref="C35:C39"/>
    <mergeCell ref="B3:H3"/>
    <mergeCell ref="B5:H5"/>
    <mergeCell ref="B7:D7"/>
    <mergeCell ref="B8:B20"/>
    <mergeCell ref="C8:C11"/>
    <mergeCell ref="C12:C19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社会福祉事業</vt:lpstr>
      <vt:lpstr>公益事業</vt:lpstr>
      <vt:lpstr>公益事業!Print_Titles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2025-06-19T03:27:50Z</dcterms:created>
  <dcterms:modified xsi:type="dcterms:W3CDTF">2025-06-19T03:27:51Z</dcterms:modified>
</cp:coreProperties>
</file>