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CFE7D81D-66DB-46C0-90A6-AF38E5F46D70}" xr6:coauthVersionLast="47" xr6:coauthVersionMax="47" xr10:uidLastSave="{00000000-0000-0000-0000-000000000000}"/>
  <bookViews>
    <workbookView xWindow="-110" yWindow="-110" windowWidth="19420" windowHeight="10300" activeTab="1" xr2:uid="{2F0A4E66-5581-4CAC-8058-9EB326A46E2E}"/>
  </bookViews>
  <sheets>
    <sheet name="わたつみの里" sheetId="1" r:id="rId1"/>
    <sheet name="さくらルーム" sheetId="2" r:id="rId2"/>
  </sheets>
  <definedNames>
    <definedName name="_xlnm.Print_Titles" localSheetId="1">さくらルーム!$1:$5</definedName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6" i="2" l="1"/>
  <c r="F105" i="2"/>
  <c r="E105" i="2"/>
  <c r="G105" i="2" s="1"/>
  <c r="G104" i="2"/>
  <c r="G103" i="2"/>
  <c r="G101" i="2"/>
  <c r="G99" i="2"/>
  <c r="G98" i="2"/>
  <c r="F95" i="2"/>
  <c r="E95" i="2"/>
  <c r="G95" i="2" s="1"/>
  <c r="G94" i="2"/>
  <c r="G93" i="2"/>
  <c r="G92" i="2"/>
  <c r="G91" i="2"/>
  <c r="G90" i="2"/>
  <c r="G89" i="2"/>
  <c r="G88" i="2"/>
  <c r="F88" i="2"/>
  <c r="E88" i="2"/>
  <c r="G86" i="2"/>
  <c r="G85" i="2"/>
  <c r="F84" i="2"/>
  <c r="F87" i="2" s="1"/>
  <c r="F96" i="2" s="1"/>
  <c r="E84" i="2"/>
  <c r="G84" i="2" s="1"/>
  <c r="G83" i="2"/>
  <c r="G82" i="2"/>
  <c r="F81" i="2"/>
  <c r="E81" i="2"/>
  <c r="G81" i="2" s="1"/>
  <c r="F78" i="2"/>
  <c r="F79" i="2" s="1"/>
  <c r="G77" i="2"/>
  <c r="F76" i="2"/>
  <c r="E76" i="2"/>
  <c r="E78" i="2" s="1"/>
  <c r="G75" i="2"/>
  <c r="F74" i="2"/>
  <c r="E74" i="2"/>
  <c r="G74" i="2" s="1"/>
  <c r="G73" i="2"/>
  <c r="G72" i="2"/>
  <c r="G71" i="2"/>
  <c r="G70" i="2"/>
  <c r="F70" i="2"/>
  <c r="E70" i="2"/>
  <c r="G69" i="2"/>
  <c r="G68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F44" i="2"/>
  <c r="E44" i="2"/>
  <c r="G44" i="2" s="1"/>
  <c r="G43" i="2"/>
  <c r="G42" i="2"/>
  <c r="G41" i="2"/>
  <c r="G40" i="2"/>
  <c r="G39" i="2"/>
  <c r="G38" i="2"/>
  <c r="G37" i="2"/>
  <c r="G36" i="2"/>
  <c r="G35" i="2"/>
  <c r="G34" i="2"/>
  <c r="F33" i="2"/>
  <c r="E33" i="2"/>
  <c r="G33" i="2" s="1"/>
  <c r="G32" i="2"/>
  <c r="G31" i="2"/>
  <c r="G30" i="2"/>
  <c r="G29" i="2"/>
  <c r="G28" i="2"/>
  <c r="G27" i="2"/>
  <c r="G26" i="2"/>
  <c r="G25" i="2"/>
  <c r="F24" i="2"/>
  <c r="F66" i="2" s="1"/>
  <c r="E24" i="2"/>
  <c r="G24" i="2" s="1"/>
  <c r="G22" i="2"/>
  <c r="G21" i="2"/>
  <c r="F20" i="2"/>
  <c r="E20" i="2"/>
  <c r="G20" i="2" s="1"/>
  <c r="F19" i="2"/>
  <c r="E19" i="2"/>
  <c r="G19" i="2" s="1"/>
  <c r="G18" i="2"/>
  <c r="G17" i="2"/>
  <c r="G16" i="2"/>
  <c r="G15" i="2"/>
  <c r="F14" i="2"/>
  <c r="E14" i="2"/>
  <c r="G14" i="2" s="1"/>
  <c r="G13" i="2"/>
  <c r="G12" i="2"/>
  <c r="F11" i="2"/>
  <c r="F6" i="2" s="1"/>
  <c r="F23" i="2" s="1"/>
  <c r="F67" i="2" s="1"/>
  <c r="F80" i="2" s="1"/>
  <c r="F97" i="2" s="1"/>
  <c r="F100" i="2" s="1"/>
  <c r="F102" i="2" s="1"/>
  <c r="F107" i="2" s="1"/>
  <c r="E11" i="2"/>
  <c r="E6" i="2" s="1"/>
  <c r="G10" i="2"/>
  <c r="G9" i="2"/>
  <c r="G8" i="2"/>
  <c r="F7" i="2"/>
  <c r="E7" i="2"/>
  <c r="G7" i="2" s="1"/>
  <c r="G106" i="1"/>
  <c r="G105" i="1"/>
  <c r="F105" i="1"/>
  <c r="E105" i="1"/>
  <c r="G104" i="1"/>
  <c r="G103" i="1"/>
  <c r="G101" i="1"/>
  <c r="G99" i="1"/>
  <c r="G98" i="1"/>
  <c r="F95" i="1"/>
  <c r="E95" i="1"/>
  <c r="G95" i="1" s="1"/>
  <c r="G94" i="1"/>
  <c r="G93" i="1"/>
  <c r="G92" i="1"/>
  <c r="G91" i="1"/>
  <c r="G90" i="1"/>
  <c r="G89" i="1"/>
  <c r="F88" i="1"/>
  <c r="E88" i="1"/>
  <c r="G88" i="1" s="1"/>
  <c r="F87" i="1"/>
  <c r="F96" i="1" s="1"/>
  <c r="E87" i="1"/>
  <c r="E96" i="1" s="1"/>
  <c r="G96" i="1" s="1"/>
  <c r="G86" i="1"/>
  <c r="G85" i="1"/>
  <c r="G84" i="1"/>
  <c r="F84" i="1"/>
  <c r="E84" i="1"/>
  <c r="G83" i="1"/>
  <c r="G82" i="1"/>
  <c r="F81" i="1"/>
  <c r="E81" i="1"/>
  <c r="G81" i="1" s="1"/>
  <c r="G77" i="1"/>
  <c r="F76" i="1"/>
  <c r="F78" i="1" s="1"/>
  <c r="E76" i="1"/>
  <c r="E78" i="1" s="1"/>
  <c r="G78" i="1" s="1"/>
  <c r="G75" i="1"/>
  <c r="F74" i="1"/>
  <c r="G73" i="1"/>
  <c r="G72" i="1"/>
  <c r="G71" i="1"/>
  <c r="F70" i="1"/>
  <c r="E70" i="1"/>
  <c r="G70" i="1" s="1"/>
  <c r="G69" i="1"/>
  <c r="G68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F44" i="1"/>
  <c r="E44" i="1"/>
  <c r="G43" i="1"/>
  <c r="G42" i="1"/>
  <c r="G41" i="1"/>
  <c r="G40" i="1"/>
  <c r="G39" i="1"/>
  <c r="G38" i="1"/>
  <c r="G37" i="1"/>
  <c r="G36" i="1"/>
  <c r="G35" i="1"/>
  <c r="G34" i="1"/>
  <c r="F33" i="1"/>
  <c r="E33" i="1"/>
  <c r="G33" i="1" s="1"/>
  <c r="G32" i="1"/>
  <c r="G31" i="1"/>
  <c r="G30" i="1"/>
  <c r="G29" i="1"/>
  <c r="G28" i="1"/>
  <c r="G27" i="1"/>
  <c r="G26" i="1"/>
  <c r="G25" i="1"/>
  <c r="G24" i="1"/>
  <c r="F24" i="1"/>
  <c r="F66" i="1" s="1"/>
  <c r="E24" i="1"/>
  <c r="E66" i="1" s="1"/>
  <c r="G66" i="1" s="1"/>
  <c r="G22" i="1"/>
  <c r="G21" i="1"/>
  <c r="F20" i="1"/>
  <c r="F19" i="1" s="1"/>
  <c r="E20" i="1"/>
  <c r="G20" i="1" s="1"/>
  <c r="G18" i="1"/>
  <c r="G17" i="1"/>
  <c r="G16" i="1"/>
  <c r="G15" i="1"/>
  <c r="F14" i="1"/>
  <c r="E14" i="1"/>
  <c r="G14" i="1" s="1"/>
  <c r="G13" i="1"/>
  <c r="G12" i="1"/>
  <c r="G11" i="1"/>
  <c r="F11" i="1"/>
  <c r="E11" i="1"/>
  <c r="G10" i="1"/>
  <c r="G9" i="1"/>
  <c r="G8" i="1"/>
  <c r="F7" i="1"/>
  <c r="E7" i="1"/>
  <c r="G7" i="1" s="1"/>
  <c r="F6" i="1"/>
  <c r="E6" i="1"/>
  <c r="G6" i="2" l="1"/>
  <c r="E23" i="2"/>
  <c r="E79" i="2"/>
  <c r="G79" i="2" s="1"/>
  <c r="G78" i="2"/>
  <c r="F23" i="1"/>
  <c r="F67" i="1" s="1"/>
  <c r="F80" i="1" s="1"/>
  <c r="F97" i="1" s="1"/>
  <c r="F100" i="1" s="1"/>
  <c r="F102" i="1" s="1"/>
  <c r="F107" i="1" s="1"/>
  <c r="F79" i="1"/>
  <c r="E66" i="2"/>
  <c r="G66" i="2" s="1"/>
  <c r="G87" i="1"/>
  <c r="G11" i="2"/>
  <c r="E87" i="2"/>
  <c r="G76" i="2"/>
  <c r="G76" i="1"/>
  <c r="E19" i="1"/>
  <c r="G19" i="1" s="1"/>
  <c r="E74" i="1"/>
  <c r="G6" i="1"/>
  <c r="G87" i="2" l="1"/>
  <c r="E96" i="2"/>
  <c r="G96" i="2" s="1"/>
  <c r="E23" i="1"/>
  <c r="G74" i="1"/>
  <c r="E79" i="1"/>
  <c r="G79" i="1" s="1"/>
  <c r="E67" i="2"/>
  <c r="G23" i="2"/>
  <c r="G67" i="2" l="1"/>
  <c r="E80" i="2"/>
  <c r="G23" i="1"/>
  <c r="E67" i="1"/>
  <c r="G67" i="1" l="1"/>
  <c r="E80" i="1"/>
  <c r="G80" i="2"/>
  <c r="E97" i="2"/>
  <c r="E100" i="2" l="1"/>
  <c r="G97" i="2"/>
  <c r="E97" i="1"/>
  <c r="G80" i="1"/>
  <c r="G97" i="1" l="1"/>
  <c r="E100" i="1"/>
  <c r="G100" i="2"/>
  <c r="E102" i="2"/>
  <c r="E107" i="2" l="1"/>
  <c r="G107" i="2" s="1"/>
  <c r="G102" i="2"/>
  <c r="E102" i="1"/>
  <c r="G100" i="1"/>
  <c r="E107" i="1" l="1"/>
  <c r="G107" i="1" s="1"/>
  <c r="G102" i="1"/>
</calcChain>
</file>

<file path=xl/sharedStrings.xml><?xml version="1.0" encoding="utf-8"?>
<sst xmlns="http://schemas.openxmlformats.org/spreadsheetml/2006/main" count="238" uniqueCount="111">
  <si>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</si>
  <si>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事業活動計算書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</si>
  <si>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</si>
  <si>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</si>
  <si>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</si>
  <si>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</si>
  <si>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</si>
  <si>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</si>
  <si>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</si>
  <si>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</si>
  <si>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</si>
  <si>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</si>
  <si>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</si>
  <si>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</si>
  <si>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</si>
  <si>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</si>
  <si>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</si>
  <si>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</si>
  <si>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</si>
  <si>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補助金事業収益（公費）</t>
  </si>
  <si>
    <t>　　受託事業収益（公費）</t>
  </si>
  <si>
    <t>　　受託事業収益（一般）</t>
  </si>
  <si>
    <t>　　その他の事業収益</t>
  </si>
  <si>
    <t>（何）事業収益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</si>
  <si>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</si>
  <si>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</si>
  <si>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</si>
  <si>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</si>
  <si>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</si>
  <si>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</si>
  <si>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</si>
  <si>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</si>
  <si>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</si>
  <si>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</si>
  <si>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</si>
  <si>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</si>
  <si>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</si>
  <si>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</si>
  <si>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</si>
  <si>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教養娯楽費</t>
  </si>
  <si>
    <t>　水道光熱費</t>
  </si>
  <si>
    <t>　消耗器具備品費</t>
  </si>
  <si>
    <t>　保険料</t>
  </si>
  <si>
    <t>　賃借料</t>
  </si>
  <si>
    <t>　教育指導費</t>
  </si>
  <si>
    <t>　車輌費</t>
  </si>
  <si>
    <t>　雑費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</si>
  <si>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</si>
  <si>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</si>
  <si>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</si>
  <si>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</si>
  <si>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</si>
  <si>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</si>
  <si>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</si>
  <si>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</si>
  <si>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</si>
  <si>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</si>
  <si>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</si>
  <si>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</si>
  <si>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</si>
  <si>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</si>
  <si>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</si>
  <si>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</si>
  <si>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</si>
  <si>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</si>
  <si>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</si>
  <si>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</si>
  <si>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</si>
  <si>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</si>
  <si>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</si>
  <si>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</si>
  <si>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</si>
  <si>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</si>
  <si>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</si>
  <si>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</si>
  <si>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</si>
  <si>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</si>
  <si>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</si>
  <si>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</si>
  <si>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</si>
  <si>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</si>
  <si>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</si>
  <si>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</si>
  <si>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</si>
  <si>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</si>
  <si>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固定資産受贈額</t>
  </si>
  <si>
    <t>固定資産売却益</t>
  </si>
  <si>
    <t>　車輌運搬具売却益</t>
  </si>
  <si>
    <t>拠点区分間繰入金収益</t>
  </si>
  <si>
    <t>特別収益計（８）</t>
  </si>
  <si>
    <t>固定資産売却損・処分損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</si>
  <si>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</si>
  <si>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</si>
  <si>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</si>
  <si>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国庫補助金等特別積立金積立額</t>
  </si>
  <si>
    <t>拠点区分間繰入金費用</t>
  </si>
  <si>
    <t>その他の特別損失</t>
  </si>
  <si>
    <t>特別費用計（９）</t>
  </si>
  <si>
    <t>特別増減差額（１０）＝（８）－（９）</t>
  </si>
  <si>
    <t>税引前当期活動増減差額（１１）＝（７）＋（１０）</t>
  </si>
  <si>
    <t>法人税、住民税及び事業税（１２）</t>
  </si>
  <si>
    <t>法人税等調整額（１３）</t>
  </si>
  <si>
    <t>当期活動増減差額（１４）＝（１１）－（１２）－（１３）</t>
  </si>
  <si>
    <t>前期繰越活動増減差額（１５）</t>
  </si>
  <si>
    <t>当期末繰越活動増減差額（１６）＝（１４）＋（１５）</t>
  </si>
  <si>
    <t>基本金取崩額（１７）</t>
  </si>
  <si>
    <t>その他の積立金取崩額（１８）</t>
  </si>
  <si>
    <t>その他の積立金積立額（１９）</t>
  </si>
  <si>
    <t>　（何）積立金積立額</t>
  </si>
  <si>
    <t>次期繰越活動増減差額（２０）＝（１６）＋（１７）＋（１８）－（１９）</t>
  </si>
  <si>
    <t>さくらルーム拠点区分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</si>
</sst>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>
      <alignment horizontal="left" vertical="top"/>
    </xf>
    <xf numFmtId="0" fontId="7" fillId="0" borderId="12" xfId="2" applyFont="1" applyBorder="1" applyAlignment="1">
      <alignment vertical="center" textRotation="255"/>
    </xf>
  </cellXfs>
  <cellStyles count="3">
    <cellStyle name="標準" xfId="0" builtinId="0"/>
    <cellStyle name="標準 2" xfId="2" xr:uid="{B52C4A1E-9689-4390-B9A2-B4B35E8300DC}"/>
    <cellStyle name="標準 3" xfId="1" xr:uid="{00C4A6EA-80AE-415C-B135-B1A1C8442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4F97-957E-4205-A95F-6478017AA009}">
  <sheetPr>
    <pageSetUpPr fitToPage="1"/>
  </sheetPr>
  <dimension ref="B1:G107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56.9140625" customWidth="1"/>
    <col min="5" max="7" width="19.75" customWidth="1"/>
  </cols>
  <sheetData>
    <row r="1" spans="2:7" ht="22" x14ac:dyDescent="0.55000000000000004">
      <c r="B1" s="1"/>
      <c r="C1" s="1"/>
      <c r="D1" s="1"/>
      <c r="E1" s="2"/>
      <c r="F1" s="2"/>
      <c r="G1" s="3" t="s">
        <v>0</v>
      </c>
    </row>
    <row r="2" spans="2:7" ht="22" x14ac:dyDescent="0.55000000000000004">
      <c r="B2" s="4" t="s">
        <v>1</v>
      </c>
      <c r="C2" s="4"/>
      <c r="D2" s="4"/>
      <c r="E2" s="4"/>
      <c r="F2" s="4"/>
      <c r="G2" s="4"/>
    </row>
    <row r="3" spans="2:7" ht="22" x14ac:dyDescent="0.55000000000000004">
      <c r="B3" s="5" t="s">
        <v>2</v>
      </c>
      <c r="C3" s="5"/>
      <c r="D3" s="5"/>
      <c r="E3" s="5"/>
      <c r="F3" s="5"/>
      <c r="G3" s="5"/>
    </row>
    <row r="4" spans="2:7" x14ac:dyDescent="0.55000000000000004">
      <c r="B4" s="6"/>
      <c r="C4" s="6"/>
      <c r="D4" s="6"/>
      <c r="E4" s="6"/>
      <c r="F4" s="2"/>
      <c r="G4" s="6" t="s">
        <v>3</v>
      </c>
    </row>
    <row r="5" spans="2:7" x14ac:dyDescent="0.5500000000000000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55000000000000004">
      <c r="B6" s="9" t="s">
        <v>8</v>
      </c>
      <c r="C6" s="9" t="s">
        <v>9</v>
      </c>
      <c r="D6" s="10" t="s">
        <v>10</v>
      </c>
      <c r="E6" s="11">
        <f>+E7+E10+E11+E13+E14</f>
        <v>200816478</v>
      </c>
      <c r="F6" s="11">
        <f>+F7+F10+F11+F13+F14</f>
        <v>178063063</v>
      </c>
      <c r="G6" s="11">
        <f>E6-F6</f>
        <v>22753415</v>
      </c>
    </row>
    <row r="7" spans="2:7" x14ac:dyDescent="0.55000000000000004">
      <c r="B7" s="12"/>
      <c r="C7" s="12"/>
      <c r="D7" s="13" t="s">
        <v>11</v>
      </c>
      <c r="E7" s="14">
        <f>+E8+E9</f>
        <v>180905697</v>
      </c>
      <c r="F7" s="14">
        <f>+F8+F9</f>
        <v>155218801</v>
      </c>
      <c r="G7" s="14">
        <f t="shared" ref="G7:G70" si="0">E7-F7</f>
        <v>25686896</v>
      </c>
    </row>
    <row r="8" spans="2:7" x14ac:dyDescent="0.55000000000000004">
      <c r="B8" s="12"/>
      <c r="C8" s="12"/>
      <c r="D8" s="13" t="s">
        <v>12</v>
      </c>
      <c r="E8" s="14">
        <v>180905697</v>
      </c>
      <c r="F8" s="14">
        <v>155218801</v>
      </c>
      <c r="G8" s="14">
        <f t="shared" si="0"/>
        <v>25686896</v>
      </c>
    </row>
    <row r="9" spans="2:7" x14ac:dyDescent="0.5500000000000000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55000000000000004">
      <c r="B10" s="12"/>
      <c r="C10" s="12"/>
      <c r="D10" s="13" t="s">
        <v>14</v>
      </c>
      <c r="E10" s="14">
        <v>460159</v>
      </c>
      <c r="F10" s="14">
        <v>955572</v>
      </c>
      <c r="G10" s="14">
        <f t="shared" si="0"/>
        <v>-495413</v>
      </c>
    </row>
    <row r="11" spans="2:7" x14ac:dyDescent="0.55000000000000004">
      <c r="B11" s="12"/>
      <c r="C11" s="12"/>
      <c r="D11" s="13" t="s">
        <v>15</v>
      </c>
      <c r="E11" s="14">
        <f>+E12</f>
        <v>4220803</v>
      </c>
      <c r="F11" s="14">
        <f>+F12</f>
        <v>3698397</v>
      </c>
      <c r="G11" s="14">
        <f t="shared" si="0"/>
        <v>522406</v>
      </c>
    </row>
    <row r="12" spans="2:7" x14ac:dyDescent="0.55000000000000004">
      <c r="B12" s="12"/>
      <c r="C12" s="12"/>
      <c r="D12" s="13" t="s">
        <v>16</v>
      </c>
      <c r="E12" s="14">
        <v>4220803</v>
      </c>
      <c r="F12" s="14">
        <v>3698397</v>
      </c>
      <c r="G12" s="14">
        <f t="shared" si="0"/>
        <v>522406</v>
      </c>
    </row>
    <row r="13" spans="2:7" x14ac:dyDescent="0.55000000000000004">
      <c r="B13" s="12"/>
      <c r="C13" s="12"/>
      <c r="D13" s="13" t="s">
        <v>17</v>
      </c>
      <c r="E13" s="14">
        <v>14645815</v>
      </c>
      <c r="F13" s="14">
        <v>14810898</v>
      </c>
      <c r="G13" s="14">
        <f t="shared" si="0"/>
        <v>-165083</v>
      </c>
    </row>
    <row r="14" spans="2:7" x14ac:dyDescent="0.55000000000000004">
      <c r="B14" s="12"/>
      <c r="C14" s="12"/>
      <c r="D14" s="13" t="s">
        <v>18</v>
      </c>
      <c r="E14" s="14">
        <f>+E15+E16+E17+E18</f>
        <v>584004</v>
      </c>
      <c r="F14" s="14">
        <f>+F15+F16+F17+F18</f>
        <v>3379395</v>
      </c>
      <c r="G14" s="14">
        <f t="shared" si="0"/>
        <v>-2795391</v>
      </c>
    </row>
    <row r="15" spans="2:7" x14ac:dyDescent="0.55000000000000004">
      <c r="B15" s="12"/>
      <c r="C15" s="12"/>
      <c r="D15" s="13" t="s">
        <v>19</v>
      </c>
      <c r="E15" s="14"/>
      <c r="F15" s="14">
        <v>2370500</v>
      </c>
      <c r="G15" s="14">
        <f t="shared" si="0"/>
        <v>-2370500</v>
      </c>
    </row>
    <row r="16" spans="2:7" x14ac:dyDescent="0.55000000000000004">
      <c r="B16" s="12"/>
      <c r="C16" s="12"/>
      <c r="D16" s="13" t="s">
        <v>20</v>
      </c>
      <c r="E16" s="14"/>
      <c r="F16" s="14">
        <v>2050</v>
      </c>
      <c r="G16" s="14">
        <f t="shared" si="0"/>
        <v>-2050</v>
      </c>
    </row>
    <row r="17" spans="2:7" x14ac:dyDescent="0.55000000000000004">
      <c r="B17" s="12"/>
      <c r="C17" s="12"/>
      <c r="D17" s="13" t="s">
        <v>21</v>
      </c>
      <c r="E17" s="14"/>
      <c r="F17" s="14">
        <v>773</v>
      </c>
      <c r="G17" s="14">
        <f t="shared" si="0"/>
        <v>-773</v>
      </c>
    </row>
    <row r="18" spans="2:7" x14ac:dyDescent="0.55000000000000004">
      <c r="B18" s="12"/>
      <c r="C18" s="12"/>
      <c r="D18" s="13" t="s">
        <v>22</v>
      </c>
      <c r="E18" s="14">
        <v>584004</v>
      </c>
      <c r="F18" s="14">
        <v>1006072</v>
      </c>
      <c r="G18" s="14">
        <f t="shared" si="0"/>
        <v>-422068</v>
      </c>
    </row>
    <row r="19" spans="2:7" x14ac:dyDescent="0.55000000000000004">
      <c r="B19" s="12"/>
      <c r="C19" s="12"/>
      <c r="D19" s="13" t="s">
        <v>23</v>
      </c>
      <c r="E19" s="14">
        <f>+E20</f>
        <v>0</v>
      </c>
      <c r="F19" s="14">
        <f>+F20</f>
        <v>0</v>
      </c>
      <c r="G19" s="14">
        <f t="shared" si="0"/>
        <v>0</v>
      </c>
    </row>
    <row r="20" spans="2:7" x14ac:dyDescent="0.55000000000000004">
      <c r="B20" s="12"/>
      <c r="C20" s="12"/>
      <c r="D20" s="13" t="s">
        <v>18</v>
      </c>
      <c r="E20" s="14">
        <f>+E21</f>
        <v>0</v>
      </c>
      <c r="F20" s="14">
        <f>+F21</f>
        <v>0</v>
      </c>
      <c r="G20" s="14">
        <f t="shared" si="0"/>
        <v>0</v>
      </c>
    </row>
    <row r="21" spans="2:7" x14ac:dyDescent="0.55000000000000004">
      <c r="B21" s="12"/>
      <c r="C21" s="12"/>
      <c r="D21" s="13" t="s">
        <v>20</v>
      </c>
      <c r="E21" s="14"/>
      <c r="F21" s="14"/>
      <c r="G21" s="14">
        <f t="shared" si="0"/>
        <v>0</v>
      </c>
    </row>
    <row r="22" spans="2:7" x14ac:dyDescent="0.55000000000000004">
      <c r="B22" s="12"/>
      <c r="C22" s="12"/>
      <c r="D22" s="13" t="s">
        <v>24</v>
      </c>
      <c r="E22" s="14">
        <v>340000</v>
      </c>
      <c r="F22" s="14">
        <v>374000</v>
      </c>
      <c r="G22" s="14">
        <f t="shared" si="0"/>
        <v>-34000</v>
      </c>
    </row>
    <row r="23" spans="2:7" x14ac:dyDescent="0.55000000000000004">
      <c r="B23" s="12"/>
      <c r="C23" s="15"/>
      <c r="D23" s="16" t="s">
        <v>25</v>
      </c>
      <c r="E23" s="17">
        <f>+E6+E19+E22</f>
        <v>201156478</v>
      </c>
      <c r="F23" s="17">
        <f>+F6+F19+F22</f>
        <v>178437063</v>
      </c>
      <c r="G23" s="17">
        <f t="shared" si="0"/>
        <v>22719415</v>
      </c>
    </row>
    <row r="24" spans="2:7" x14ac:dyDescent="0.55000000000000004">
      <c r="B24" s="12"/>
      <c r="C24" s="9" t="s">
        <v>26</v>
      </c>
      <c r="D24" s="13" t="s">
        <v>27</v>
      </c>
      <c r="E24" s="14">
        <f>+E25+E26+E27+E28+E29+E30+E31+E32</f>
        <v>107023531</v>
      </c>
      <c r="F24" s="14">
        <f>+F25+F26+F27+F28+F29+F30+F31+F32</f>
        <v>110236442</v>
      </c>
      <c r="G24" s="14">
        <f t="shared" si="0"/>
        <v>-3212911</v>
      </c>
    </row>
    <row r="25" spans="2:7" x14ac:dyDescent="0.55000000000000004">
      <c r="B25" s="12"/>
      <c r="C25" s="12"/>
      <c r="D25" s="13" t="s">
        <v>28</v>
      </c>
      <c r="E25" s="14">
        <v>250000</v>
      </c>
      <c r="F25" s="14">
        <v>280000</v>
      </c>
      <c r="G25" s="14">
        <f t="shared" si="0"/>
        <v>-30000</v>
      </c>
    </row>
    <row r="26" spans="2:7" x14ac:dyDescent="0.55000000000000004">
      <c r="B26" s="12"/>
      <c r="C26" s="12"/>
      <c r="D26" s="13" t="s">
        <v>29</v>
      </c>
      <c r="E26" s="14">
        <v>41571049</v>
      </c>
      <c r="F26" s="14">
        <v>48776208</v>
      </c>
      <c r="G26" s="14">
        <f t="shared" si="0"/>
        <v>-7205159</v>
      </c>
    </row>
    <row r="27" spans="2:7" x14ac:dyDescent="0.55000000000000004">
      <c r="B27" s="12"/>
      <c r="C27" s="12"/>
      <c r="D27" s="13" t="s">
        <v>30</v>
      </c>
      <c r="E27" s="14">
        <v>19141511</v>
      </c>
      <c r="F27" s="14">
        <v>15645262</v>
      </c>
      <c r="G27" s="14">
        <f t="shared" si="0"/>
        <v>3496249</v>
      </c>
    </row>
    <row r="28" spans="2:7" x14ac:dyDescent="0.55000000000000004">
      <c r="B28" s="12"/>
      <c r="C28" s="12"/>
      <c r="D28" s="13" t="s">
        <v>31</v>
      </c>
      <c r="E28" s="14">
        <v>5380000</v>
      </c>
      <c r="F28" s="14"/>
      <c r="G28" s="14">
        <f t="shared" si="0"/>
        <v>5380000</v>
      </c>
    </row>
    <row r="29" spans="2:7" x14ac:dyDescent="0.55000000000000004">
      <c r="B29" s="12"/>
      <c r="C29" s="12"/>
      <c r="D29" s="13" t="s">
        <v>32</v>
      </c>
      <c r="E29" s="14">
        <v>13403140</v>
      </c>
      <c r="F29" s="14">
        <v>18053188</v>
      </c>
      <c r="G29" s="14">
        <f t="shared" si="0"/>
        <v>-4650048</v>
      </c>
    </row>
    <row r="30" spans="2:7" x14ac:dyDescent="0.55000000000000004">
      <c r="B30" s="12"/>
      <c r="C30" s="12"/>
      <c r="D30" s="13" t="s">
        <v>33</v>
      </c>
      <c r="E30" s="14">
        <v>14991285</v>
      </c>
      <c r="F30" s="14">
        <v>15087157</v>
      </c>
      <c r="G30" s="14">
        <f t="shared" si="0"/>
        <v>-95872</v>
      </c>
    </row>
    <row r="31" spans="2:7" x14ac:dyDescent="0.55000000000000004">
      <c r="B31" s="12"/>
      <c r="C31" s="12"/>
      <c r="D31" s="13" t="s">
        <v>34</v>
      </c>
      <c r="E31" s="14">
        <v>1587500</v>
      </c>
      <c r="F31" s="14">
        <v>1522500</v>
      </c>
      <c r="G31" s="14">
        <f t="shared" si="0"/>
        <v>65000</v>
      </c>
    </row>
    <row r="32" spans="2:7" x14ac:dyDescent="0.55000000000000004">
      <c r="B32" s="12"/>
      <c r="C32" s="12"/>
      <c r="D32" s="13" t="s">
        <v>35</v>
      </c>
      <c r="E32" s="14">
        <v>10699046</v>
      </c>
      <c r="F32" s="14">
        <v>10872127</v>
      </c>
      <c r="G32" s="14">
        <f t="shared" si="0"/>
        <v>-173081</v>
      </c>
    </row>
    <row r="33" spans="2:7" x14ac:dyDescent="0.55000000000000004">
      <c r="B33" s="12"/>
      <c r="C33" s="12"/>
      <c r="D33" s="13" t="s">
        <v>36</v>
      </c>
      <c r="E33" s="14">
        <f>+E34+E35+E36+E37+E38+E39+E40+E41+E42+E43</f>
        <v>28678613</v>
      </c>
      <c r="F33" s="14">
        <f>+F34+F35+F36+F37+F38+F39+F40+F41+F42+F43</f>
        <v>27509766</v>
      </c>
      <c r="G33" s="14">
        <f t="shared" si="0"/>
        <v>1168847</v>
      </c>
    </row>
    <row r="34" spans="2:7" x14ac:dyDescent="0.55000000000000004">
      <c r="B34" s="12"/>
      <c r="C34" s="12"/>
      <c r="D34" s="13" t="s">
        <v>37</v>
      </c>
      <c r="E34" s="14">
        <v>9317712</v>
      </c>
      <c r="F34" s="14">
        <v>8858985</v>
      </c>
      <c r="G34" s="14">
        <f t="shared" si="0"/>
        <v>458727</v>
      </c>
    </row>
    <row r="35" spans="2:7" x14ac:dyDescent="0.55000000000000004">
      <c r="B35" s="12"/>
      <c r="C35" s="12"/>
      <c r="D35" s="13" t="s">
        <v>38</v>
      </c>
      <c r="E35" s="14">
        <v>691006</v>
      </c>
      <c r="F35" s="14">
        <v>614382</v>
      </c>
      <c r="G35" s="14">
        <f t="shared" si="0"/>
        <v>76624</v>
      </c>
    </row>
    <row r="36" spans="2:7" x14ac:dyDescent="0.55000000000000004">
      <c r="B36" s="12"/>
      <c r="C36" s="12"/>
      <c r="D36" s="13" t="s">
        <v>39</v>
      </c>
      <c r="E36" s="14">
        <v>272891</v>
      </c>
      <c r="F36" s="14">
        <v>396772</v>
      </c>
      <c r="G36" s="14">
        <f t="shared" si="0"/>
        <v>-123881</v>
      </c>
    </row>
    <row r="37" spans="2:7" x14ac:dyDescent="0.55000000000000004">
      <c r="B37" s="12"/>
      <c r="C37" s="12"/>
      <c r="D37" s="13" t="s">
        <v>40</v>
      </c>
      <c r="E37" s="14">
        <v>12286229</v>
      </c>
      <c r="F37" s="14">
        <v>13061386</v>
      </c>
      <c r="G37" s="14">
        <f t="shared" si="0"/>
        <v>-775157</v>
      </c>
    </row>
    <row r="38" spans="2:7" x14ac:dyDescent="0.55000000000000004">
      <c r="B38" s="12"/>
      <c r="C38" s="12"/>
      <c r="D38" s="13" t="s">
        <v>41</v>
      </c>
      <c r="E38" s="14">
        <v>1544498</v>
      </c>
      <c r="F38" s="14">
        <v>1714833</v>
      </c>
      <c r="G38" s="14">
        <f t="shared" si="0"/>
        <v>-170335</v>
      </c>
    </row>
    <row r="39" spans="2:7" x14ac:dyDescent="0.55000000000000004">
      <c r="B39" s="12"/>
      <c r="C39" s="12"/>
      <c r="D39" s="13" t="s">
        <v>42</v>
      </c>
      <c r="E39" s="14">
        <v>784690</v>
      </c>
      <c r="F39" s="14">
        <v>904290</v>
      </c>
      <c r="G39" s="14">
        <f t="shared" si="0"/>
        <v>-119600</v>
      </c>
    </row>
    <row r="40" spans="2:7" x14ac:dyDescent="0.55000000000000004">
      <c r="B40" s="12"/>
      <c r="C40" s="12"/>
      <c r="D40" s="13" t="s">
        <v>43</v>
      </c>
      <c r="E40" s="14">
        <v>1888688</v>
      </c>
      <c r="F40" s="14">
        <v>321560</v>
      </c>
      <c r="G40" s="14">
        <f t="shared" si="0"/>
        <v>1567128</v>
      </c>
    </row>
    <row r="41" spans="2:7" x14ac:dyDescent="0.55000000000000004">
      <c r="B41" s="12"/>
      <c r="C41" s="12"/>
      <c r="D41" s="13" t="s">
        <v>44</v>
      </c>
      <c r="E41" s="14">
        <v>281808</v>
      </c>
      <c r="F41" s="14">
        <v>173547</v>
      </c>
      <c r="G41" s="14">
        <f t="shared" si="0"/>
        <v>108261</v>
      </c>
    </row>
    <row r="42" spans="2:7" x14ac:dyDescent="0.55000000000000004">
      <c r="B42" s="12"/>
      <c r="C42" s="12"/>
      <c r="D42" s="13" t="s">
        <v>45</v>
      </c>
      <c r="E42" s="14">
        <v>1600311</v>
      </c>
      <c r="F42" s="14">
        <v>1464011</v>
      </c>
      <c r="G42" s="14">
        <f t="shared" si="0"/>
        <v>136300</v>
      </c>
    </row>
    <row r="43" spans="2:7" x14ac:dyDescent="0.55000000000000004">
      <c r="B43" s="12"/>
      <c r="C43" s="12"/>
      <c r="D43" s="13" t="s">
        <v>46</v>
      </c>
      <c r="E43" s="14">
        <v>10780</v>
      </c>
      <c r="F43" s="14"/>
      <c r="G43" s="14">
        <f t="shared" si="0"/>
        <v>10780</v>
      </c>
    </row>
    <row r="44" spans="2:7" x14ac:dyDescent="0.55000000000000004">
      <c r="B44" s="12"/>
      <c r="C44" s="12"/>
      <c r="D44" s="13" t="s">
        <v>47</v>
      </c>
      <c r="E44" s="14">
        <f>+E45+E46+E47+E48+E49+E50+E51+E52+E53+E54+E55+E56+E57+E58+E59+E60+E61</f>
        <v>29674523</v>
      </c>
      <c r="F44" s="14">
        <f>+F45+F46+F47+F48+F49+F50+F51+F52+F53+F54+F55+F56+F57+F58+F59+F60+F61</f>
        <v>31092504</v>
      </c>
      <c r="G44" s="14">
        <f t="shared" si="0"/>
        <v>-1417981</v>
      </c>
    </row>
    <row r="45" spans="2:7" x14ac:dyDescent="0.55000000000000004">
      <c r="B45" s="12"/>
      <c r="C45" s="12"/>
      <c r="D45" s="13" t="s">
        <v>48</v>
      </c>
      <c r="E45" s="14">
        <v>546794</v>
      </c>
      <c r="F45" s="14">
        <v>395018</v>
      </c>
      <c r="G45" s="14">
        <f t="shared" si="0"/>
        <v>151776</v>
      </c>
    </row>
    <row r="46" spans="2:7" x14ac:dyDescent="0.55000000000000004">
      <c r="B46" s="12"/>
      <c r="C46" s="12"/>
      <c r="D46" s="13" t="s">
        <v>49</v>
      </c>
      <c r="E46" s="14">
        <v>12470</v>
      </c>
      <c r="F46" s="14">
        <v>4230</v>
      </c>
      <c r="G46" s="14">
        <f t="shared" si="0"/>
        <v>8240</v>
      </c>
    </row>
    <row r="47" spans="2:7" x14ac:dyDescent="0.55000000000000004">
      <c r="B47" s="12"/>
      <c r="C47" s="12"/>
      <c r="D47" s="13" t="s">
        <v>50</v>
      </c>
      <c r="E47" s="14">
        <v>38500</v>
      </c>
      <c r="F47" s="14">
        <v>140750</v>
      </c>
      <c r="G47" s="14">
        <f t="shared" si="0"/>
        <v>-102250</v>
      </c>
    </row>
    <row r="48" spans="2:7" x14ac:dyDescent="0.55000000000000004">
      <c r="B48" s="12"/>
      <c r="C48" s="12"/>
      <c r="D48" s="13" t="s">
        <v>51</v>
      </c>
      <c r="E48" s="14">
        <v>629535</v>
      </c>
      <c r="F48" s="14">
        <v>645623</v>
      </c>
      <c r="G48" s="14">
        <f t="shared" si="0"/>
        <v>-16088</v>
      </c>
    </row>
    <row r="49" spans="2:7" x14ac:dyDescent="0.55000000000000004">
      <c r="B49" s="12"/>
      <c r="C49" s="12"/>
      <c r="D49" s="13" t="s">
        <v>52</v>
      </c>
      <c r="E49" s="14">
        <v>458946</v>
      </c>
      <c r="F49" s="14">
        <v>383255</v>
      </c>
      <c r="G49" s="14">
        <f t="shared" si="0"/>
        <v>75691</v>
      </c>
    </row>
    <row r="50" spans="2:7" x14ac:dyDescent="0.55000000000000004">
      <c r="B50" s="12"/>
      <c r="C50" s="12"/>
      <c r="D50" s="13" t="s">
        <v>53</v>
      </c>
      <c r="E50" s="14">
        <v>1155627</v>
      </c>
      <c r="F50" s="14">
        <v>1357103</v>
      </c>
      <c r="G50" s="14">
        <f t="shared" si="0"/>
        <v>-201476</v>
      </c>
    </row>
    <row r="51" spans="2:7" x14ac:dyDescent="0.55000000000000004">
      <c r="B51" s="12"/>
      <c r="C51" s="12"/>
      <c r="D51" s="13" t="s">
        <v>54</v>
      </c>
      <c r="E51" s="14">
        <v>663530</v>
      </c>
      <c r="F51" s="14">
        <v>607794</v>
      </c>
      <c r="G51" s="14">
        <f t="shared" si="0"/>
        <v>55736</v>
      </c>
    </row>
    <row r="52" spans="2:7" x14ac:dyDescent="0.55000000000000004">
      <c r="B52" s="12"/>
      <c r="C52" s="12"/>
      <c r="D52" s="13" t="s">
        <v>55</v>
      </c>
      <c r="E52" s="14">
        <v>615999</v>
      </c>
      <c r="F52" s="14">
        <v>485000</v>
      </c>
      <c r="G52" s="14">
        <f t="shared" si="0"/>
        <v>130999</v>
      </c>
    </row>
    <row r="53" spans="2:7" x14ac:dyDescent="0.55000000000000004">
      <c r="B53" s="12"/>
      <c r="C53" s="12"/>
      <c r="D53" s="13" t="s">
        <v>56</v>
      </c>
      <c r="E53" s="14">
        <v>20730518</v>
      </c>
      <c r="F53" s="14">
        <v>18137903</v>
      </c>
      <c r="G53" s="14">
        <f t="shared" si="0"/>
        <v>2592615</v>
      </c>
    </row>
    <row r="54" spans="2:7" x14ac:dyDescent="0.55000000000000004">
      <c r="B54" s="12"/>
      <c r="C54" s="12"/>
      <c r="D54" s="13" t="s">
        <v>57</v>
      </c>
      <c r="E54" s="14">
        <v>1574750</v>
      </c>
      <c r="F54" s="14">
        <v>3176700</v>
      </c>
      <c r="G54" s="14">
        <f t="shared" si="0"/>
        <v>-1601950</v>
      </c>
    </row>
    <row r="55" spans="2:7" x14ac:dyDescent="0.55000000000000004">
      <c r="B55" s="12"/>
      <c r="C55" s="12"/>
      <c r="D55" s="13" t="s">
        <v>42</v>
      </c>
      <c r="E55" s="14">
        <v>542340</v>
      </c>
      <c r="F55" s="14">
        <v>536840</v>
      </c>
      <c r="G55" s="14">
        <f t="shared" si="0"/>
        <v>5500</v>
      </c>
    </row>
    <row r="56" spans="2:7" x14ac:dyDescent="0.55000000000000004">
      <c r="B56" s="12"/>
      <c r="C56" s="12"/>
      <c r="D56" s="13" t="s">
        <v>43</v>
      </c>
      <c r="E56" s="14">
        <v>753633</v>
      </c>
      <c r="F56" s="14">
        <v>2380953</v>
      </c>
      <c r="G56" s="14">
        <f t="shared" si="0"/>
        <v>-1627320</v>
      </c>
    </row>
    <row r="57" spans="2:7" x14ac:dyDescent="0.55000000000000004">
      <c r="B57" s="12"/>
      <c r="C57" s="12"/>
      <c r="D57" s="13" t="s">
        <v>58</v>
      </c>
      <c r="E57" s="14"/>
      <c r="F57" s="14">
        <v>128000</v>
      </c>
      <c r="G57" s="14">
        <f t="shared" si="0"/>
        <v>-128000</v>
      </c>
    </row>
    <row r="58" spans="2:7" x14ac:dyDescent="0.55000000000000004">
      <c r="B58" s="12"/>
      <c r="C58" s="12"/>
      <c r="D58" s="13" t="s">
        <v>59</v>
      </c>
      <c r="E58" s="14">
        <v>1747900</v>
      </c>
      <c r="F58" s="14">
        <v>2201980</v>
      </c>
      <c r="G58" s="14">
        <f t="shared" si="0"/>
        <v>-454080</v>
      </c>
    </row>
    <row r="59" spans="2:7" x14ac:dyDescent="0.55000000000000004">
      <c r="B59" s="12"/>
      <c r="C59" s="12"/>
      <c r="D59" s="13" t="s">
        <v>60</v>
      </c>
      <c r="E59" s="14"/>
      <c r="F59" s="14">
        <v>14580</v>
      </c>
      <c r="G59" s="14">
        <f t="shared" si="0"/>
        <v>-14580</v>
      </c>
    </row>
    <row r="60" spans="2:7" x14ac:dyDescent="0.55000000000000004">
      <c r="B60" s="12"/>
      <c r="C60" s="12"/>
      <c r="D60" s="13" t="s">
        <v>61</v>
      </c>
      <c r="E60" s="14">
        <v>168500</v>
      </c>
      <c r="F60" s="14">
        <v>177500</v>
      </c>
      <c r="G60" s="14">
        <f t="shared" si="0"/>
        <v>-9000</v>
      </c>
    </row>
    <row r="61" spans="2:7" x14ac:dyDescent="0.55000000000000004">
      <c r="B61" s="12"/>
      <c r="C61" s="12"/>
      <c r="D61" s="13" t="s">
        <v>46</v>
      </c>
      <c r="E61" s="14">
        <v>35481</v>
      </c>
      <c r="F61" s="14">
        <v>319275</v>
      </c>
      <c r="G61" s="14">
        <f t="shared" si="0"/>
        <v>-283794</v>
      </c>
    </row>
    <row r="62" spans="2:7" x14ac:dyDescent="0.55000000000000004">
      <c r="B62" s="12"/>
      <c r="C62" s="12"/>
      <c r="D62" s="13" t="s">
        <v>62</v>
      </c>
      <c r="E62" s="14">
        <v>12674352</v>
      </c>
      <c r="F62" s="14">
        <v>12913155</v>
      </c>
      <c r="G62" s="14">
        <f t="shared" si="0"/>
        <v>-238803</v>
      </c>
    </row>
    <row r="63" spans="2:7" x14ac:dyDescent="0.55000000000000004">
      <c r="B63" s="12"/>
      <c r="C63" s="12"/>
      <c r="D63" s="13" t="s">
        <v>63</v>
      </c>
      <c r="E63" s="14">
        <v>-6170976</v>
      </c>
      <c r="F63" s="14">
        <v>-6173387</v>
      </c>
      <c r="G63" s="14">
        <f t="shared" si="0"/>
        <v>2411</v>
      </c>
    </row>
    <row r="64" spans="2:7" x14ac:dyDescent="0.55000000000000004">
      <c r="B64" s="12"/>
      <c r="C64" s="12"/>
      <c r="D64" s="13" t="s">
        <v>64</v>
      </c>
      <c r="E64" s="14"/>
      <c r="F64" s="14"/>
      <c r="G64" s="14">
        <f t="shared" si="0"/>
        <v>0</v>
      </c>
    </row>
    <row r="65" spans="2:7" x14ac:dyDescent="0.55000000000000004">
      <c r="B65" s="12"/>
      <c r="C65" s="12"/>
      <c r="D65" s="13" t="s">
        <v>65</v>
      </c>
      <c r="E65" s="14"/>
      <c r="F65" s="14"/>
      <c r="G65" s="14">
        <f t="shared" si="0"/>
        <v>0</v>
      </c>
    </row>
    <row r="66" spans="2:7" x14ac:dyDescent="0.55000000000000004">
      <c r="B66" s="12"/>
      <c r="C66" s="15"/>
      <c r="D66" s="16" t="s">
        <v>66</v>
      </c>
      <c r="E66" s="17">
        <f>+E24+E33+E44+E62+E63+E64+E65</f>
        <v>171880043</v>
      </c>
      <c r="F66" s="17">
        <f>+F24+F33+F44+F62+F63+F64+F65</f>
        <v>175578480</v>
      </c>
      <c r="G66" s="17">
        <f t="shared" si="0"/>
        <v>-3698437</v>
      </c>
    </row>
    <row r="67" spans="2:7" x14ac:dyDescent="0.55000000000000004">
      <c r="B67" s="15"/>
      <c r="C67" s="18" t="s">
        <v>67</v>
      </c>
      <c r="D67" s="19"/>
      <c r="E67" s="20">
        <f xml:space="preserve"> +E23 - E66</f>
        <v>29276435</v>
      </c>
      <c r="F67" s="20">
        <f xml:space="preserve"> +F23 - F66</f>
        <v>2858583</v>
      </c>
      <c r="G67" s="20">
        <f t="shared" si="0"/>
        <v>26417852</v>
      </c>
    </row>
    <row r="68" spans="2:7" x14ac:dyDescent="0.55000000000000004">
      <c r="B68" s="9" t="s">
        <v>68</v>
      </c>
      <c r="C68" s="9" t="s">
        <v>9</v>
      </c>
      <c r="D68" s="13" t="s">
        <v>69</v>
      </c>
      <c r="E68" s="14">
        <v>401</v>
      </c>
      <c r="F68" s="14">
        <v>236</v>
      </c>
      <c r="G68" s="14">
        <f t="shared" si="0"/>
        <v>165</v>
      </c>
    </row>
    <row r="69" spans="2:7" x14ac:dyDescent="0.55000000000000004">
      <c r="B69" s="12"/>
      <c r="C69" s="12"/>
      <c r="D69" s="13" t="s">
        <v>70</v>
      </c>
      <c r="E69" s="14"/>
      <c r="F69" s="14"/>
      <c r="G69" s="14">
        <f t="shared" si="0"/>
        <v>0</v>
      </c>
    </row>
    <row r="70" spans="2:7" x14ac:dyDescent="0.55000000000000004">
      <c r="B70" s="12"/>
      <c r="C70" s="12"/>
      <c r="D70" s="13" t="s">
        <v>71</v>
      </c>
      <c r="E70" s="14">
        <f>+E71+E72+E73</f>
        <v>1185929</v>
      </c>
      <c r="F70" s="14">
        <f>+F71+F72+F73</f>
        <v>384038</v>
      </c>
      <c r="G70" s="14">
        <f t="shared" si="0"/>
        <v>801891</v>
      </c>
    </row>
    <row r="71" spans="2:7" x14ac:dyDescent="0.55000000000000004">
      <c r="B71" s="12"/>
      <c r="C71" s="12"/>
      <c r="D71" s="13" t="s">
        <v>72</v>
      </c>
      <c r="E71" s="14"/>
      <c r="F71" s="14"/>
      <c r="G71" s="14">
        <f t="shared" ref="G71:G107" si="1">E71-F71</f>
        <v>0</v>
      </c>
    </row>
    <row r="72" spans="2:7" x14ac:dyDescent="0.55000000000000004">
      <c r="B72" s="12"/>
      <c r="C72" s="12"/>
      <c r="D72" s="13" t="s">
        <v>73</v>
      </c>
      <c r="E72" s="14">
        <v>286520</v>
      </c>
      <c r="F72" s="14">
        <v>270180</v>
      </c>
      <c r="G72" s="14">
        <f t="shared" si="1"/>
        <v>16340</v>
      </c>
    </row>
    <row r="73" spans="2:7" x14ac:dyDescent="0.55000000000000004">
      <c r="B73" s="12"/>
      <c r="C73" s="12"/>
      <c r="D73" s="13" t="s">
        <v>74</v>
      </c>
      <c r="E73" s="14">
        <v>899409</v>
      </c>
      <c r="F73" s="14">
        <v>113858</v>
      </c>
      <c r="G73" s="14">
        <f t="shared" si="1"/>
        <v>785551</v>
      </c>
    </row>
    <row r="74" spans="2:7" x14ac:dyDescent="0.55000000000000004">
      <c r="B74" s="12"/>
      <c r="C74" s="15"/>
      <c r="D74" s="16" t="s">
        <v>75</v>
      </c>
      <c r="E74" s="17">
        <f>+E68+E69+E70</f>
        <v>1186330</v>
      </c>
      <c r="F74" s="17">
        <f>+F68+F69+F70</f>
        <v>384274</v>
      </c>
      <c r="G74" s="17">
        <f t="shared" si="1"/>
        <v>802056</v>
      </c>
    </row>
    <row r="75" spans="2:7" x14ac:dyDescent="0.55000000000000004">
      <c r="B75" s="12"/>
      <c r="C75" s="9" t="s">
        <v>26</v>
      </c>
      <c r="D75" s="13" t="s">
        <v>76</v>
      </c>
      <c r="E75" s="14"/>
      <c r="F75" s="14"/>
      <c r="G75" s="14">
        <f t="shared" si="1"/>
        <v>0</v>
      </c>
    </row>
    <row r="76" spans="2:7" x14ac:dyDescent="0.55000000000000004">
      <c r="B76" s="12"/>
      <c r="C76" s="12"/>
      <c r="D76" s="13" t="s">
        <v>77</v>
      </c>
      <c r="E76" s="14">
        <f>+E77</f>
        <v>473978</v>
      </c>
      <c r="F76" s="14">
        <f>+F77</f>
        <v>434449</v>
      </c>
      <c r="G76" s="14">
        <f t="shared" si="1"/>
        <v>39529</v>
      </c>
    </row>
    <row r="77" spans="2:7" x14ac:dyDescent="0.55000000000000004">
      <c r="B77" s="12"/>
      <c r="C77" s="12"/>
      <c r="D77" s="13" t="s">
        <v>78</v>
      </c>
      <c r="E77" s="14">
        <v>473978</v>
      </c>
      <c r="F77" s="14">
        <v>434449</v>
      </c>
      <c r="G77" s="14">
        <f t="shared" si="1"/>
        <v>39529</v>
      </c>
    </row>
    <row r="78" spans="2:7" x14ac:dyDescent="0.55000000000000004">
      <c r="B78" s="12"/>
      <c r="C78" s="15"/>
      <c r="D78" s="16" t="s">
        <v>79</v>
      </c>
      <c r="E78" s="17">
        <f>+E75+E76</f>
        <v>473978</v>
      </c>
      <c r="F78" s="17">
        <f>+F75+F76</f>
        <v>434449</v>
      </c>
      <c r="G78" s="17">
        <f t="shared" si="1"/>
        <v>39529</v>
      </c>
    </row>
    <row r="79" spans="2:7" x14ac:dyDescent="0.55000000000000004">
      <c r="B79" s="15"/>
      <c r="C79" s="18" t="s">
        <v>80</v>
      </c>
      <c r="D79" s="21"/>
      <c r="E79" s="22">
        <f xml:space="preserve"> +E74 - E78</f>
        <v>712352</v>
      </c>
      <c r="F79" s="22">
        <f xml:space="preserve"> +F74 - F78</f>
        <v>-50175</v>
      </c>
      <c r="G79" s="22">
        <f t="shared" si="1"/>
        <v>762527</v>
      </c>
    </row>
    <row r="80" spans="2:7" x14ac:dyDescent="0.55000000000000004">
      <c r="B80" s="18" t="s">
        <v>81</v>
      </c>
      <c r="C80" s="23"/>
      <c r="D80" s="19"/>
      <c r="E80" s="20">
        <f xml:space="preserve"> +E67 +E79</f>
        <v>29988787</v>
      </c>
      <c r="F80" s="20">
        <f xml:space="preserve"> +F67 +F79</f>
        <v>2808408</v>
      </c>
      <c r="G80" s="20">
        <f t="shared" si="1"/>
        <v>27180379</v>
      </c>
    </row>
    <row r="81" spans="2:7" x14ac:dyDescent="0.55000000000000004">
      <c r="B81" s="9" t="s">
        <v>82</v>
      </c>
      <c r="C81" s="9" t="s">
        <v>9</v>
      </c>
      <c r="D81" s="13" t="s">
        <v>83</v>
      </c>
      <c r="E81" s="14">
        <f>+E82</f>
        <v>0</v>
      </c>
      <c r="F81" s="14">
        <f>+F82</f>
        <v>0</v>
      </c>
      <c r="G81" s="14">
        <f t="shared" si="1"/>
        <v>0</v>
      </c>
    </row>
    <row r="82" spans="2:7" x14ac:dyDescent="0.55000000000000004">
      <c r="B82" s="12"/>
      <c r="C82" s="12"/>
      <c r="D82" s="13" t="s">
        <v>84</v>
      </c>
      <c r="E82" s="14"/>
      <c r="F82" s="14"/>
      <c r="G82" s="14">
        <f t="shared" si="1"/>
        <v>0</v>
      </c>
    </row>
    <row r="83" spans="2:7" x14ac:dyDescent="0.55000000000000004">
      <c r="B83" s="12"/>
      <c r="C83" s="12"/>
      <c r="D83" s="13" t="s">
        <v>85</v>
      </c>
      <c r="E83" s="14"/>
      <c r="F83" s="14"/>
      <c r="G83" s="14">
        <f t="shared" si="1"/>
        <v>0</v>
      </c>
    </row>
    <row r="84" spans="2:7" x14ac:dyDescent="0.55000000000000004">
      <c r="B84" s="12"/>
      <c r="C84" s="12"/>
      <c r="D84" s="13" t="s">
        <v>86</v>
      </c>
      <c r="E84" s="14">
        <f>+E85</f>
        <v>0</v>
      </c>
      <c r="F84" s="14">
        <f>+F85</f>
        <v>0</v>
      </c>
      <c r="G84" s="14">
        <f t="shared" si="1"/>
        <v>0</v>
      </c>
    </row>
    <row r="85" spans="2:7" x14ac:dyDescent="0.55000000000000004">
      <c r="B85" s="12"/>
      <c r="C85" s="12"/>
      <c r="D85" s="13" t="s">
        <v>87</v>
      </c>
      <c r="E85" s="14"/>
      <c r="F85" s="14"/>
      <c r="G85" s="14">
        <f t="shared" si="1"/>
        <v>0</v>
      </c>
    </row>
    <row r="86" spans="2:7" x14ac:dyDescent="0.55000000000000004">
      <c r="B86" s="12"/>
      <c r="C86" s="12"/>
      <c r="D86" s="13" t="s">
        <v>88</v>
      </c>
      <c r="E86" s="14"/>
      <c r="F86" s="14"/>
      <c r="G86" s="14">
        <f t="shared" si="1"/>
        <v>0</v>
      </c>
    </row>
    <row r="87" spans="2:7" x14ac:dyDescent="0.55000000000000004">
      <c r="B87" s="12"/>
      <c r="C87" s="15"/>
      <c r="D87" s="16" t="s">
        <v>89</v>
      </c>
      <c r="E87" s="17">
        <f>+E81+E83+E84+E86</f>
        <v>0</v>
      </c>
      <c r="F87" s="17">
        <f>+F81+F83+F84+F86</f>
        <v>0</v>
      </c>
      <c r="G87" s="17">
        <f t="shared" si="1"/>
        <v>0</v>
      </c>
    </row>
    <row r="88" spans="2:7" x14ac:dyDescent="0.55000000000000004">
      <c r="B88" s="12"/>
      <c r="C88" s="9" t="s">
        <v>26</v>
      </c>
      <c r="D88" s="13" t="s">
        <v>90</v>
      </c>
      <c r="E88" s="14">
        <f>+E89+E90+E91</f>
        <v>5</v>
      </c>
      <c r="F88" s="14">
        <f>+F89+F90+F91</f>
        <v>0</v>
      </c>
      <c r="G88" s="14">
        <f t="shared" si="1"/>
        <v>5</v>
      </c>
    </row>
    <row r="89" spans="2:7" x14ac:dyDescent="0.55000000000000004">
      <c r="B89" s="12"/>
      <c r="C89" s="12"/>
      <c r="D89" s="13" t="s">
        <v>91</v>
      </c>
      <c r="E89" s="14">
        <v>5</v>
      </c>
      <c r="F89" s="14"/>
      <c r="G89" s="14">
        <f t="shared" si="1"/>
        <v>5</v>
      </c>
    </row>
    <row r="90" spans="2:7" x14ac:dyDescent="0.55000000000000004">
      <c r="B90" s="12"/>
      <c r="C90" s="12"/>
      <c r="D90" s="13" t="s">
        <v>92</v>
      </c>
      <c r="E90" s="14"/>
      <c r="F90" s="14"/>
      <c r="G90" s="14">
        <f t="shared" si="1"/>
        <v>0</v>
      </c>
    </row>
    <row r="91" spans="2:7" x14ac:dyDescent="0.55000000000000004">
      <c r="B91" s="12"/>
      <c r="C91" s="12"/>
      <c r="D91" s="13" t="s">
        <v>93</v>
      </c>
      <c r="E91" s="14"/>
      <c r="F91" s="14"/>
      <c r="G91" s="14">
        <f t="shared" si="1"/>
        <v>0</v>
      </c>
    </row>
    <row r="92" spans="2:7" x14ac:dyDescent="0.55000000000000004">
      <c r="B92" s="12"/>
      <c r="C92" s="12"/>
      <c r="D92" s="13" t="s">
        <v>94</v>
      </c>
      <c r="E92" s="14"/>
      <c r="F92" s="14"/>
      <c r="G92" s="14">
        <f t="shared" si="1"/>
        <v>0</v>
      </c>
    </row>
    <row r="93" spans="2:7" x14ac:dyDescent="0.55000000000000004">
      <c r="B93" s="12"/>
      <c r="C93" s="12"/>
      <c r="D93" s="13" t="s">
        <v>95</v>
      </c>
      <c r="E93" s="14">
        <v>2708236</v>
      </c>
      <c r="F93" s="14"/>
      <c r="G93" s="14">
        <f t="shared" si="1"/>
        <v>2708236</v>
      </c>
    </row>
    <row r="94" spans="2:7" x14ac:dyDescent="0.55000000000000004">
      <c r="B94" s="12"/>
      <c r="C94" s="12"/>
      <c r="D94" s="13" t="s">
        <v>96</v>
      </c>
      <c r="E94" s="14"/>
      <c r="F94" s="14"/>
      <c r="G94" s="14">
        <f t="shared" si="1"/>
        <v>0</v>
      </c>
    </row>
    <row r="95" spans="2:7" x14ac:dyDescent="0.55000000000000004">
      <c r="B95" s="12"/>
      <c r="C95" s="15"/>
      <c r="D95" s="16" t="s">
        <v>97</v>
      </c>
      <c r="E95" s="17">
        <f>+E88+E92+E93+E94</f>
        <v>2708241</v>
      </c>
      <c r="F95" s="17">
        <f>+F88+F92+F93+F94</f>
        <v>0</v>
      </c>
      <c r="G95" s="17">
        <f t="shared" si="1"/>
        <v>2708241</v>
      </c>
    </row>
    <row r="96" spans="2:7" x14ac:dyDescent="0.55000000000000004">
      <c r="B96" s="15"/>
      <c r="C96" s="24" t="s">
        <v>98</v>
      </c>
      <c r="D96" s="25"/>
      <c r="E96" s="26">
        <f xml:space="preserve"> +E87 - E95</f>
        <v>-2708241</v>
      </c>
      <c r="F96" s="26">
        <f xml:space="preserve"> +F87 - F95</f>
        <v>0</v>
      </c>
      <c r="G96" s="26">
        <f t="shared" si="1"/>
        <v>-2708241</v>
      </c>
    </row>
    <row r="97" spans="2:7" x14ac:dyDescent="0.55000000000000004">
      <c r="B97" s="18" t="s">
        <v>99</v>
      </c>
      <c r="C97" s="27"/>
      <c r="D97" s="28"/>
      <c r="E97" s="29">
        <f xml:space="preserve"> +E80 +E96</f>
        <v>27280546</v>
      </c>
      <c r="F97" s="29">
        <f xml:space="preserve"> +F80 +F96</f>
        <v>2808408</v>
      </c>
      <c r="G97" s="29">
        <f t="shared" si="1"/>
        <v>24472138</v>
      </c>
    </row>
    <row r="98" spans="2:7" x14ac:dyDescent="0.55000000000000004">
      <c r="B98" s="18" t="s">
        <v>100</v>
      </c>
      <c r="C98" s="27"/>
      <c r="D98" s="28"/>
      <c r="E98" s="29"/>
      <c r="F98" s="29"/>
      <c r="G98" s="29">
        <f t="shared" si="1"/>
        <v>0</v>
      </c>
    </row>
    <row r="99" spans="2:7" x14ac:dyDescent="0.55000000000000004">
      <c r="B99" s="18" t="s">
        <v>101</v>
      </c>
      <c r="C99" s="27"/>
      <c r="D99" s="28"/>
      <c r="E99" s="29"/>
      <c r="F99" s="29"/>
      <c r="G99" s="29">
        <f t="shared" si="1"/>
        <v>0</v>
      </c>
    </row>
    <row r="100" spans="2:7" x14ac:dyDescent="0.55000000000000004">
      <c r="B100" s="18" t="s">
        <v>102</v>
      </c>
      <c r="C100" s="27"/>
      <c r="D100" s="28"/>
      <c r="E100" s="29">
        <f xml:space="preserve"> +E97 -E98 - E99</f>
        <v>27280546</v>
      </c>
      <c r="F100" s="29">
        <f xml:space="preserve"> +F97 -F98 - F99</f>
        <v>2808408</v>
      </c>
      <c r="G100" s="29">
        <f t="shared" si="1"/>
        <v>24472138</v>
      </c>
    </row>
    <row r="101" spans="2:7" x14ac:dyDescent="0.55000000000000004">
      <c r="B101" s="30"/>
      <c r="C101" s="27" t="s">
        <v>103</v>
      </c>
      <c r="D101" s="28"/>
      <c r="E101" s="29">
        <v>216704034</v>
      </c>
      <c r="F101" s="29">
        <v>213895626</v>
      </c>
      <c r="G101" s="29">
        <f t="shared" si="1"/>
        <v>2808408</v>
      </c>
    </row>
    <row r="102" spans="2:7" x14ac:dyDescent="0.55000000000000004">
      <c r="B102" s="31"/>
      <c r="C102" s="27" t="s">
        <v>104</v>
      </c>
      <c r="D102" s="28"/>
      <c r="E102" s="29">
        <f xml:space="preserve"> +E100 +E101</f>
        <v>243984580</v>
      </c>
      <c r="F102" s="29">
        <f xml:space="preserve"> +F100 +F101</f>
        <v>216704034</v>
      </c>
      <c r="G102" s="29">
        <f t="shared" si="1"/>
        <v>27280546</v>
      </c>
    </row>
    <row r="103" spans="2:7" x14ac:dyDescent="0.55000000000000004">
      <c r="B103" s="30"/>
      <c r="C103" s="27" t="s">
        <v>105</v>
      </c>
      <c r="D103" s="28"/>
      <c r="E103" s="29"/>
      <c r="F103" s="29"/>
      <c r="G103" s="29">
        <f t="shared" si="1"/>
        <v>0</v>
      </c>
    </row>
    <row r="104" spans="2:7" x14ac:dyDescent="0.55000000000000004">
      <c r="B104" s="30"/>
      <c r="C104" s="27" t="s">
        <v>106</v>
      </c>
      <c r="D104" s="28"/>
      <c r="E104" s="29"/>
      <c r="F104" s="29"/>
      <c r="G104" s="29">
        <f t="shared" si="1"/>
        <v>0</v>
      </c>
    </row>
    <row r="105" spans="2:7" x14ac:dyDescent="0.55000000000000004">
      <c r="B105" s="30"/>
      <c r="C105" s="27" t="s">
        <v>107</v>
      </c>
      <c r="D105" s="28"/>
      <c r="E105" s="29">
        <f>+E106</f>
        <v>15000000</v>
      </c>
      <c r="F105" s="29">
        <f>+F106</f>
        <v>0</v>
      </c>
      <c r="G105" s="29">
        <f t="shared" si="1"/>
        <v>15000000</v>
      </c>
    </row>
    <row r="106" spans="2:7" x14ac:dyDescent="0.55000000000000004">
      <c r="B106" s="31"/>
      <c r="C106" s="31" t="s">
        <v>108</v>
      </c>
      <c r="D106" s="25"/>
      <c r="E106" s="26">
        <v>15000000</v>
      </c>
      <c r="F106" s="26"/>
      <c r="G106" s="26">
        <f t="shared" si="1"/>
        <v>15000000</v>
      </c>
    </row>
    <row r="107" spans="2:7" x14ac:dyDescent="0.55000000000000004">
      <c r="B107" s="32"/>
      <c r="C107" s="27" t="s">
        <v>109</v>
      </c>
      <c r="D107" s="28"/>
      <c r="E107" s="29">
        <f xml:space="preserve"> +E102 +E103 +E104 - E105</f>
        <v>228984580</v>
      </c>
      <c r="F107" s="29">
        <f xml:space="preserve"> +F102 +F103 +F104 - F105</f>
        <v>216704034</v>
      </c>
      <c r="G107" s="29">
        <f t="shared" si="1"/>
        <v>12280546</v>
      </c>
    </row>
  </sheetData>
  <mergeCells count="12">
    <mergeCell ref="B68:B79"/>
    <mergeCell ref="C68:C74"/>
    <mergeCell ref="C75:C78"/>
    <mergeCell ref="B81:B96"/>
    <mergeCell ref="C81:C87"/>
    <mergeCell ref="C88:C95"/>
    <mergeCell ref="B2:G2"/>
    <mergeCell ref="B3:G3"/>
    <mergeCell ref="B5:D5"/>
    <mergeCell ref="B6:B67"/>
    <mergeCell ref="C6:C23"/>
    <mergeCell ref="C24:C6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9BADC-7D7D-4E70-BD26-95D3EF88EE49}">
  <sheetPr>
    <pageSetUpPr fitToPage="1"/>
  </sheetPr>
  <dimension ref="B1:G107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56.9140625" customWidth="1"/>
    <col min="5" max="7" width="19.75" customWidth="1"/>
  </cols>
  <sheetData>
    <row r="1" spans="2:7" ht="22" x14ac:dyDescent="0.55000000000000004">
      <c r="B1" s="1"/>
      <c r="C1" s="1"/>
      <c r="D1" s="1"/>
      <c r="E1" s="2"/>
      <c r="F1" s="2"/>
      <c r="G1" s="3" t="s">
        <v>0</v>
      </c>
    </row>
    <row r="2" spans="2:7" ht="22" x14ac:dyDescent="0.55000000000000004">
      <c r="B2" s="4" t="s">
        <v>110</v>
      </c>
      <c r="C2" s="4"/>
      <c r="D2" s="4"/>
      <c r="E2" s="4"/>
      <c r="F2" s="4"/>
      <c r="G2" s="4"/>
    </row>
    <row r="3" spans="2:7" ht="22" x14ac:dyDescent="0.55000000000000004">
      <c r="B3" s="5" t="s">
        <v>2</v>
      </c>
      <c r="C3" s="5"/>
      <c r="D3" s="5"/>
      <c r="E3" s="5"/>
      <c r="F3" s="5"/>
      <c r="G3" s="5"/>
    </row>
    <row r="4" spans="2:7" x14ac:dyDescent="0.55000000000000004">
      <c r="B4" s="6"/>
      <c r="C4" s="6"/>
      <c r="D4" s="6"/>
      <c r="E4" s="6"/>
      <c r="F4" s="2"/>
      <c r="G4" s="6" t="s">
        <v>3</v>
      </c>
    </row>
    <row r="5" spans="2:7" x14ac:dyDescent="0.5500000000000000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55000000000000004">
      <c r="B6" s="9" t="s">
        <v>8</v>
      </c>
      <c r="C6" s="9" t="s">
        <v>9</v>
      </c>
      <c r="D6" s="10" t="s">
        <v>10</v>
      </c>
      <c r="E6" s="11">
        <f>+E7+E10+E11+E13+E14</f>
        <v>0</v>
      </c>
      <c r="F6" s="11">
        <f>+F7+F10+F11+F13+F14</f>
        <v>0</v>
      </c>
      <c r="G6" s="11">
        <f>E6-F6</f>
        <v>0</v>
      </c>
    </row>
    <row r="7" spans="2:7" x14ac:dyDescent="0.55000000000000004">
      <c r="B7" s="12"/>
      <c r="C7" s="12"/>
      <c r="D7" s="13" t="s">
        <v>11</v>
      </c>
      <c r="E7" s="14">
        <f>+E8+E9</f>
        <v>0</v>
      </c>
      <c r="F7" s="14">
        <f>+F8+F9</f>
        <v>0</v>
      </c>
      <c r="G7" s="14">
        <f t="shared" ref="G7:G70" si="0">E7-F7</f>
        <v>0</v>
      </c>
    </row>
    <row r="8" spans="2:7" x14ac:dyDescent="0.5500000000000000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5500000000000000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5500000000000000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55000000000000004">
      <c r="B11" s="12"/>
      <c r="C11" s="12"/>
      <c r="D11" s="13" t="s">
        <v>15</v>
      </c>
      <c r="E11" s="14">
        <f>+E12</f>
        <v>0</v>
      </c>
      <c r="F11" s="14">
        <f>+F12</f>
        <v>0</v>
      </c>
      <c r="G11" s="14">
        <f t="shared" si="0"/>
        <v>0</v>
      </c>
    </row>
    <row r="12" spans="2:7" x14ac:dyDescent="0.5500000000000000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55000000000000004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x14ac:dyDescent="0.55000000000000004">
      <c r="B14" s="12"/>
      <c r="C14" s="12"/>
      <c r="D14" s="13" t="s">
        <v>18</v>
      </c>
      <c r="E14" s="14">
        <f>+E15+E16+E17+E18</f>
        <v>0</v>
      </c>
      <c r="F14" s="14">
        <f>+F15+F16+F17+F18</f>
        <v>0</v>
      </c>
      <c r="G14" s="14">
        <f t="shared" si="0"/>
        <v>0</v>
      </c>
    </row>
    <row r="15" spans="2:7" x14ac:dyDescent="0.55000000000000004">
      <c r="B15" s="12"/>
      <c r="C15" s="12"/>
      <c r="D15" s="13" t="s">
        <v>19</v>
      </c>
      <c r="E15" s="14"/>
      <c r="F15" s="14"/>
      <c r="G15" s="14">
        <f t="shared" si="0"/>
        <v>0</v>
      </c>
    </row>
    <row r="16" spans="2:7" x14ac:dyDescent="0.55000000000000004">
      <c r="B16" s="12"/>
      <c r="C16" s="12"/>
      <c r="D16" s="13" t="s">
        <v>20</v>
      </c>
      <c r="E16" s="14"/>
      <c r="F16" s="14"/>
      <c r="G16" s="14">
        <f t="shared" si="0"/>
        <v>0</v>
      </c>
    </row>
    <row r="17" spans="2:7" x14ac:dyDescent="0.55000000000000004">
      <c r="B17" s="12"/>
      <c r="C17" s="12"/>
      <c r="D17" s="13" t="s">
        <v>21</v>
      </c>
      <c r="E17" s="14"/>
      <c r="F17" s="14"/>
      <c r="G17" s="14">
        <f t="shared" si="0"/>
        <v>0</v>
      </c>
    </row>
    <row r="18" spans="2:7" x14ac:dyDescent="0.55000000000000004">
      <c r="B18" s="12"/>
      <c r="C18" s="12"/>
      <c r="D18" s="13" t="s">
        <v>22</v>
      </c>
      <c r="E18" s="14"/>
      <c r="F18" s="14"/>
      <c r="G18" s="14">
        <f t="shared" si="0"/>
        <v>0</v>
      </c>
    </row>
    <row r="19" spans="2:7" x14ac:dyDescent="0.55000000000000004">
      <c r="B19" s="12"/>
      <c r="C19" s="12"/>
      <c r="D19" s="13" t="s">
        <v>23</v>
      </c>
      <c r="E19" s="14">
        <f>+E20</f>
        <v>17927206</v>
      </c>
      <c r="F19" s="14">
        <f>+F20</f>
        <v>0</v>
      </c>
      <c r="G19" s="14">
        <f t="shared" si="0"/>
        <v>17927206</v>
      </c>
    </row>
    <row r="20" spans="2:7" x14ac:dyDescent="0.55000000000000004">
      <c r="B20" s="12"/>
      <c r="C20" s="12"/>
      <c r="D20" s="13" t="s">
        <v>18</v>
      </c>
      <c r="E20" s="14">
        <f>+E21</f>
        <v>17927206</v>
      </c>
      <c r="F20" s="14">
        <f>+F21</f>
        <v>0</v>
      </c>
      <c r="G20" s="14">
        <f t="shared" si="0"/>
        <v>17927206</v>
      </c>
    </row>
    <row r="21" spans="2:7" x14ac:dyDescent="0.55000000000000004">
      <c r="B21" s="12"/>
      <c r="C21" s="12"/>
      <c r="D21" s="13" t="s">
        <v>20</v>
      </c>
      <c r="E21" s="14">
        <v>17927206</v>
      </c>
      <c r="F21" s="14"/>
      <c r="G21" s="14">
        <f t="shared" si="0"/>
        <v>17927206</v>
      </c>
    </row>
    <row r="22" spans="2:7" x14ac:dyDescent="0.55000000000000004">
      <c r="B22" s="12"/>
      <c r="C22" s="12"/>
      <c r="D22" s="13" t="s">
        <v>24</v>
      </c>
      <c r="E22" s="14"/>
      <c r="F22" s="14"/>
      <c r="G22" s="14">
        <f t="shared" si="0"/>
        <v>0</v>
      </c>
    </row>
    <row r="23" spans="2:7" x14ac:dyDescent="0.55000000000000004">
      <c r="B23" s="12"/>
      <c r="C23" s="15"/>
      <c r="D23" s="16" t="s">
        <v>25</v>
      </c>
      <c r="E23" s="17">
        <f>+E6+E19+E22</f>
        <v>17927206</v>
      </c>
      <c r="F23" s="17">
        <f>+F6+F19+F22</f>
        <v>0</v>
      </c>
      <c r="G23" s="17">
        <f t="shared" si="0"/>
        <v>17927206</v>
      </c>
    </row>
    <row r="24" spans="2:7" x14ac:dyDescent="0.55000000000000004">
      <c r="B24" s="12"/>
      <c r="C24" s="9" t="s">
        <v>26</v>
      </c>
      <c r="D24" s="13" t="s">
        <v>27</v>
      </c>
      <c r="E24" s="14">
        <f>+E25+E26+E27+E28+E29+E30+E31+E32</f>
        <v>19876742</v>
      </c>
      <c r="F24" s="14">
        <f>+F25+F26+F27+F28+F29+F30+F31+F32</f>
        <v>0</v>
      </c>
      <c r="G24" s="14">
        <f t="shared" si="0"/>
        <v>19876742</v>
      </c>
    </row>
    <row r="25" spans="2:7" x14ac:dyDescent="0.55000000000000004">
      <c r="B25" s="12"/>
      <c r="C25" s="12"/>
      <c r="D25" s="13" t="s">
        <v>28</v>
      </c>
      <c r="E25" s="14"/>
      <c r="F25" s="14"/>
      <c r="G25" s="14">
        <f t="shared" si="0"/>
        <v>0</v>
      </c>
    </row>
    <row r="26" spans="2:7" x14ac:dyDescent="0.55000000000000004">
      <c r="B26" s="12"/>
      <c r="C26" s="12"/>
      <c r="D26" s="13" t="s">
        <v>29</v>
      </c>
      <c r="E26" s="14">
        <v>12416919</v>
      </c>
      <c r="F26" s="14"/>
      <c r="G26" s="14">
        <f t="shared" si="0"/>
        <v>12416919</v>
      </c>
    </row>
    <row r="27" spans="2:7" x14ac:dyDescent="0.55000000000000004">
      <c r="B27" s="12"/>
      <c r="C27" s="12"/>
      <c r="D27" s="13" t="s">
        <v>30</v>
      </c>
      <c r="E27" s="14">
        <v>2079465</v>
      </c>
      <c r="F27" s="14"/>
      <c r="G27" s="14">
        <f t="shared" si="0"/>
        <v>2079465</v>
      </c>
    </row>
    <row r="28" spans="2:7" x14ac:dyDescent="0.55000000000000004">
      <c r="B28" s="12"/>
      <c r="C28" s="12"/>
      <c r="D28" s="13" t="s">
        <v>31</v>
      </c>
      <c r="E28" s="14">
        <v>2079000</v>
      </c>
      <c r="F28" s="14"/>
      <c r="G28" s="14">
        <f t="shared" si="0"/>
        <v>2079000</v>
      </c>
    </row>
    <row r="29" spans="2:7" x14ac:dyDescent="0.55000000000000004">
      <c r="B29" s="12"/>
      <c r="C29" s="12"/>
      <c r="D29" s="13" t="s">
        <v>32</v>
      </c>
      <c r="E29" s="14">
        <v>2437973</v>
      </c>
      <c r="F29" s="14"/>
      <c r="G29" s="14">
        <f t="shared" si="0"/>
        <v>2437973</v>
      </c>
    </row>
    <row r="30" spans="2:7" x14ac:dyDescent="0.55000000000000004">
      <c r="B30" s="12"/>
      <c r="C30" s="12"/>
      <c r="D30" s="13" t="s">
        <v>33</v>
      </c>
      <c r="E30" s="14">
        <v>863385</v>
      </c>
      <c r="F30" s="14"/>
      <c r="G30" s="14">
        <f t="shared" si="0"/>
        <v>863385</v>
      </c>
    </row>
    <row r="31" spans="2:7" x14ac:dyDescent="0.55000000000000004">
      <c r="B31" s="12"/>
      <c r="C31" s="12"/>
      <c r="D31" s="13" t="s">
        <v>34</v>
      </c>
      <c r="E31" s="14"/>
      <c r="F31" s="14"/>
      <c r="G31" s="14">
        <f t="shared" si="0"/>
        <v>0</v>
      </c>
    </row>
    <row r="32" spans="2:7" x14ac:dyDescent="0.55000000000000004">
      <c r="B32" s="12"/>
      <c r="C32" s="12"/>
      <c r="D32" s="13" t="s">
        <v>35</v>
      </c>
      <c r="E32" s="14"/>
      <c r="F32" s="14"/>
      <c r="G32" s="14">
        <f t="shared" si="0"/>
        <v>0</v>
      </c>
    </row>
    <row r="33" spans="2:7" x14ac:dyDescent="0.55000000000000004">
      <c r="B33" s="12"/>
      <c r="C33" s="12"/>
      <c r="D33" s="13" t="s">
        <v>36</v>
      </c>
      <c r="E33" s="14">
        <f>+E34+E35+E36+E37+E38+E39+E40+E41+E42+E43</f>
        <v>1236609</v>
      </c>
      <c r="F33" s="14">
        <f>+F34+F35+F36+F37+F38+F39+F40+F41+F42+F43</f>
        <v>0</v>
      </c>
      <c r="G33" s="14">
        <f t="shared" si="0"/>
        <v>1236609</v>
      </c>
    </row>
    <row r="34" spans="2:7" x14ac:dyDescent="0.55000000000000004">
      <c r="B34" s="12"/>
      <c r="C34" s="12"/>
      <c r="D34" s="13" t="s">
        <v>37</v>
      </c>
      <c r="E34" s="14"/>
      <c r="F34" s="14"/>
      <c r="G34" s="14">
        <f t="shared" si="0"/>
        <v>0</v>
      </c>
    </row>
    <row r="35" spans="2:7" x14ac:dyDescent="0.55000000000000004">
      <c r="B35" s="12"/>
      <c r="C35" s="12"/>
      <c r="D35" s="13" t="s">
        <v>38</v>
      </c>
      <c r="E35" s="14">
        <v>67318</v>
      </c>
      <c r="F35" s="14"/>
      <c r="G35" s="14">
        <f t="shared" si="0"/>
        <v>67318</v>
      </c>
    </row>
    <row r="36" spans="2:7" x14ac:dyDescent="0.55000000000000004">
      <c r="B36" s="12"/>
      <c r="C36" s="12"/>
      <c r="D36" s="13" t="s">
        <v>39</v>
      </c>
      <c r="E36" s="14"/>
      <c r="F36" s="14"/>
      <c r="G36" s="14">
        <f t="shared" si="0"/>
        <v>0</v>
      </c>
    </row>
    <row r="37" spans="2:7" x14ac:dyDescent="0.55000000000000004">
      <c r="B37" s="12"/>
      <c r="C37" s="12"/>
      <c r="D37" s="13" t="s">
        <v>40</v>
      </c>
      <c r="E37" s="14"/>
      <c r="F37" s="14"/>
      <c r="G37" s="14">
        <f t="shared" si="0"/>
        <v>0</v>
      </c>
    </row>
    <row r="38" spans="2:7" x14ac:dyDescent="0.55000000000000004">
      <c r="B38" s="12"/>
      <c r="C38" s="12"/>
      <c r="D38" s="13" t="s">
        <v>41</v>
      </c>
      <c r="E38" s="14">
        <v>923581</v>
      </c>
      <c r="F38" s="14"/>
      <c r="G38" s="14">
        <f t="shared" si="0"/>
        <v>923581</v>
      </c>
    </row>
    <row r="39" spans="2:7" x14ac:dyDescent="0.55000000000000004">
      <c r="B39" s="12"/>
      <c r="C39" s="12"/>
      <c r="D39" s="13" t="s">
        <v>42</v>
      </c>
      <c r="E39" s="14">
        <v>218430</v>
      </c>
      <c r="F39" s="14"/>
      <c r="G39" s="14">
        <f t="shared" si="0"/>
        <v>218430</v>
      </c>
    </row>
    <row r="40" spans="2:7" x14ac:dyDescent="0.55000000000000004">
      <c r="B40" s="12"/>
      <c r="C40" s="12"/>
      <c r="D40" s="13" t="s">
        <v>43</v>
      </c>
      <c r="E40" s="14"/>
      <c r="F40" s="14"/>
      <c r="G40" s="14">
        <f t="shared" si="0"/>
        <v>0</v>
      </c>
    </row>
    <row r="41" spans="2:7" x14ac:dyDescent="0.55000000000000004">
      <c r="B41" s="12"/>
      <c r="C41" s="12"/>
      <c r="D41" s="13" t="s">
        <v>44</v>
      </c>
      <c r="E41" s="14">
        <v>27280</v>
      </c>
      <c r="F41" s="14"/>
      <c r="G41" s="14">
        <f t="shared" si="0"/>
        <v>27280</v>
      </c>
    </row>
    <row r="42" spans="2:7" x14ac:dyDescent="0.55000000000000004">
      <c r="B42" s="12"/>
      <c r="C42" s="12"/>
      <c r="D42" s="13" t="s">
        <v>45</v>
      </c>
      <c r="E42" s="14"/>
      <c r="F42" s="14"/>
      <c r="G42" s="14">
        <f t="shared" si="0"/>
        <v>0</v>
      </c>
    </row>
    <row r="43" spans="2:7" x14ac:dyDescent="0.55000000000000004">
      <c r="B43" s="12"/>
      <c r="C43" s="12"/>
      <c r="D43" s="13" t="s">
        <v>46</v>
      </c>
      <c r="E43" s="14"/>
      <c r="F43" s="14"/>
      <c r="G43" s="14">
        <f t="shared" si="0"/>
        <v>0</v>
      </c>
    </row>
    <row r="44" spans="2:7" x14ac:dyDescent="0.55000000000000004">
      <c r="B44" s="12"/>
      <c r="C44" s="12"/>
      <c r="D44" s="13" t="s">
        <v>47</v>
      </c>
      <c r="E44" s="14">
        <f>+E45+E46+E47+E48+E49+E50+E51+E52+E53+E54+E55+E56+E57+E58+E59+E60+E61</f>
        <v>347625</v>
      </c>
      <c r="F44" s="14">
        <f>+F45+F46+F47+F48+F49+F50+F51+F52+F53+F54+F55+F56+F57+F58+F59+F60+F61</f>
        <v>0</v>
      </c>
      <c r="G44" s="14">
        <f t="shared" si="0"/>
        <v>347625</v>
      </c>
    </row>
    <row r="45" spans="2:7" x14ac:dyDescent="0.55000000000000004">
      <c r="B45" s="12"/>
      <c r="C45" s="12"/>
      <c r="D45" s="13" t="s">
        <v>48</v>
      </c>
      <c r="E45" s="14">
        <v>18240</v>
      </c>
      <c r="F45" s="14"/>
      <c r="G45" s="14">
        <f t="shared" si="0"/>
        <v>18240</v>
      </c>
    </row>
    <row r="46" spans="2:7" x14ac:dyDescent="0.55000000000000004">
      <c r="B46" s="12"/>
      <c r="C46" s="12"/>
      <c r="D46" s="13" t="s">
        <v>49</v>
      </c>
      <c r="E46" s="14"/>
      <c r="F46" s="14"/>
      <c r="G46" s="14">
        <f t="shared" si="0"/>
        <v>0</v>
      </c>
    </row>
    <row r="47" spans="2:7" x14ac:dyDescent="0.55000000000000004">
      <c r="B47" s="12"/>
      <c r="C47" s="12"/>
      <c r="D47" s="13" t="s">
        <v>50</v>
      </c>
      <c r="E47" s="14">
        <v>9900</v>
      </c>
      <c r="F47" s="14"/>
      <c r="G47" s="14">
        <f t="shared" si="0"/>
        <v>9900</v>
      </c>
    </row>
    <row r="48" spans="2:7" x14ac:dyDescent="0.55000000000000004">
      <c r="B48" s="12"/>
      <c r="C48" s="12"/>
      <c r="D48" s="13" t="s">
        <v>51</v>
      </c>
      <c r="E48" s="14">
        <v>22223</v>
      </c>
      <c r="F48" s="14"/>
      <c r="G48" s="14">
        <f t="shared" si="0"/>
        <v>22223</v>
      </c>
    </row>
    <row r="49" spans="2:7" x14ac:dyDescent="0.55000000000000004">
      <c r="B49" s="12"/>
      <c r="C49" s="12"/>
      <c r="D49" s="13" t="s">
        <v>52</v>
      </c>
      <c r="E49" s="14">
        <v>3300</v>
      </c>
      <c r="F49" s="14"/>
      <c r="G49" s="14">
        <f t="shared" si="0"/>
        <v>3300</v>
      </c>
    </row>
    <row r="50" spans="2:7" x14ac:dyDescent="0.55000000000000004">
      <c r="B50" s="12"/>
      <c r="C50" s="12"/>
      <c r="D50" s="13" t="s">
        <v>53</v>
      </c>
      <c r="E50" s="14"/>
      <c r="F50" s="14"/>
      <c r="G50" s="14">
        <f t="shared" si="0"/>
        <v>0</v>
      </c>
    </row>
    <row r="51" spans="2:7" x14ac:dyDescent="0.55000000000000004">
      <c r="B51" s="12"/>
      <c r="C51" s="12"/>
      <c r="D51" s="13" t="s">
        <v>54</v>
      </c>
      <c r="E51" s="14">
        <v>96182</v>
      </c>
      <c r="F51" s="14"/>
      <c r="G51" s="14">
        <f t="shared" si="0"/>
        <v>96182</v>
      </c>
    </row>
    <row r="52" spans="2:7" x14ac:dyDescent="0.55000000000000004">
      <c r="B52" s="12"/>
      <c r="C52" s="12"/>
      <c r="D52" s="13" t="s">
        <v>55</v>
      </c>
      <c r="E52" s="14"/>
      <c r="F52" s="14"/>
      <c r="G52" s="14">
        <f t="shared" si="0"/>
        <v>0</v>
      </c>
    </row>
    <row r="53" spans="2:7" x14ac:dyDescent="0.55000000000000004">
      <c r="B53" s="12"/>
      <c r="C53" s="12"/>
      <c r="D53" s="13" t="s">
        <v>56</v>
      </c>
      <c r="E53" s="14"/>
      <c r="F53" s="14"/>
      <c r="G53" s="14">
        <f t="shared" si="0"/>
        <v>0</v>
      </c>
    </row>
    <row r="54" spans="2:7" x14ac:dyDescent="0.55000000000000004">
      <c r="B54" s="12"/>
      <c r="C54" s="12"/>
      <c r="D54" s="13" t="s">
        <v>57</v>
      </c>
      <c r="E54" s="14">
        <v>1100</v>
      </c>
      <c r="F54" s="14"/>
      <c r="G54" s="14">
        <f t="shared" si="0"/>
        <v>1100</v>
      </c>
    </row>
    <row r="55" spans="2:7" x14ac:dyDescent="0.55000000000000004">
      <c r="B55" s="12"/>
      <c r="C55" s="12"/>
      <c r="D55" s="13" t="s">
        <v>42</v>
      </c>
      <c r="E55" s="14"/>
      <c r="F55" s="14"/>
      <c r="G55" s="14">
        <f t="shared" si="0"/>
        <v>0</v>
      </c>
    </row>
    <row r="56" spans="2:7" x14ac:dyDescent="0.55000000000000004">
      <c r="B56" s="12"/>
      <c r="C56" s="12"/>
      <c r="D56" s="13" t="s">
        <v>43</v>
      </c>
      <c r="E56" s="14">
        <v>196680</v>
      </c>
      <c r="F56" s="14"/>
      <c r="G56" s="14">
        <f t="shared" si="0"/>
        <v>196680</v>
      </c>
    </row>
    <row r="57" spans="2:7" x14ac:dyDescent="0.55000000000000004">
      <c r="B57" s="12"/>
      <c r="C57" s="12"/>
      <c r="D57" s="13" t="s">
        <v>58</v>
      </c>
      <c r="E57" s="14"/>
      <c r="F57" s="14"/>
      <c r="G57" s="14">
        <f t="shared" si="0"/>
        <v>0</v>
      </c>
    </row>
    <row r="58" spans="2:7" x14ac:dyDescent="0.55000000000000004">
      <c r="B58" s="12"/>
      <c r="C58" s="12"/>
      <c r="D58" s="13" t="s">
        <v>59</v>
      </c>
      <c r="E58" s="14"/>
      <c r="F58" s="14"/>
      <c r="G58" s="14">
        <f t="shared" si="0"/>
        <v>0</v>
      </c>
    </row>
    <row r="59" spans="2:7" x14ac:dyDescent="0.55000000000000004">
      <c r="B59" s="12"/>
      <c r="C59" s="12"/>
      <c r="D59" s="13" t="s">
        <v>60</v>
      </c>
      <c r="E59" s="14"/>
      <c r="F59" s="14"/>
      <c r="G59" s="14">
        <f t="shared" si="0"/>
        <v>0</v>
      </c>
    </row>
    <row r="60" spans="2:7" x14ac:dyDescent="0.55000000000000004">
      <c r="B60" s="12"/>
      <c r="C60" s="12"/>
      <c r="D60" s="13" t="s">
        <v>61</v>
      </c>
      <c r="E60" s="14"/>
      <c r="F60" s="14"/>
      <c r="G60" s="14">
        <f t="shared" si="0"/>
        <v>0</v>
      </c>
    </row>
    <row r="61" spans="2:7" x14ac:dyDescent="0.55000000000000004">
      <c r="B61" s="12"/>
      <c r="C61" s="12"/>
      <c r="D61" s="13" t="s">
        <v>46</v>
      </c>
      <c r="E61" s="14"/>
      <c r="F61" s="14"/>
      <c r="G61" s="14">
        <f t="shared" si="0"/>
        <v>0</v>
      </c>
    </row>
    <row r="62" spans="2:7" x14ac:dyDescent="0.55000000000000004">
      <c r="B62" s="12"/>
      <c r="C62" s="12"/>
      <c r="D62" s="13" t="s">
        <v>62</v>
      </c>
      <c r="E62" s="14"/>
      <c r="F62" s="14"/>
      <c r="G62" s="14">
        <f t="shared" si="0"/>
        <v>0</v>
      </c>
    </row>
    <row r="63" spans="2:7" x14ac:dyDescent="0.55000000000000004">
      <c r="B63" s="12"/>
      <c r="C63" s="12"/>
      <c r="D63" s="13" t="s">
        <v>63</v>
      </c>
      <c r="E63" s="14"/>
      <c r="F63" s="14"/>
      <c r="G63" s="14">
        <f t="shared" si="0"/>
        <v>0</v>
      </c>
    </row>
    <row r="64" spans="2:7" x14ac:dyDescent="0.55000000000000004">
      <c r="B64" s="12"/>
      <c r="C64" s="12"/>
      <c r="D64" s="13" t="s">
        <v>64</v>
      </c>
      <c r="E64" s="14"/>
      <c r="F64" s="14"/>
      <c r="G64" s="14">
        <f t="shared" si="0"/>
        <v>0</v>
      </c>
    </row>
    <row r="65" spans="2:7" x14ac:dyDescent="0.55000000000000004">
      <c r="B65" s="12"/>
      <c r="C65" s="12"/>
      <c r="D65" s="13" t="s">
        <v>65</v>
      </c>
      <c r="E65" s="14"/>
      <c r="F65" s="14"/>
      <c r="G65" s="14">
        <f t="shared" si="0"/>
        <v>0</v>
      </c>
    </row>
    <row r="66" spans="2:7" x14ac:dyDescent="0.55000000000000004">
      <c r="B66" s="12"/>
      <c r="C66" s="15"/>
      <c r="D66" s="16" t="s">
        <v>66</v>
      </c>
      <c r="E66" s="17">
        <f>+E24+E33+E44+E62+E63+E64+E65</f>
        <v>21460976</v>
      </c>
      <c r="F66" s="17">
        <f>+F24+F33+F44+F62+F63+F64+F65</f>
        <v>0</v>
      </c>
      <c r="G66" s="17">
        <f t="shared" si="0"/>
        <v>21460976</v>
      </c>
    </row>
    <row r="67" spans="2:7" x14ac:dyDescent="0.55000000000000004">
      <c r="B67" s="15"/>
      <c r="C67" s="18" t="s">
        <v>67</v>
      </c>
      <c r="D67" s="19"/>
      <c r="E67" s="20">
        <f xml:space="preserve"> +E23 - E66</f>
        <v>-3533770</v>
      </c>
      <c r="F67" s="20">
        <f xml:space="preserve"> +F23 - F66</f>
        <v>0</v>
      </c>
      <c r="G67" s="20">
        <f t="shared" si="0"/>
        <v>-3533770</v>
      </c>
    </row>
    <row r="68" spans="2:7" x14ac:dyDescent="0.55000000000000004">
      <c r="B68" s="9" t="s">
        <v>68</v>
      </c>
      <c r="C68" s="9" t="s">
        <v>9</v>
      </c>
      <c r="D68" s="13" t="s">
        <v>69</v>
      </c>
      <c r="E68" s="14"/>
      <c r="F68" s="14"/>
      <c r="G68" s="14">
        <f t="shared" si="0"/>
        <v>0</v>
      </c>
    </row>
    <row r="69" spans="2:7" x14ac:dyDescent="0.55000000000000004">
      <c r="B69" s="12"/>
      <c r="C69" s="12"/>
      <c r="D69" s="13" t="s">
        <v>70</v>
      </c>
      <c r="E69" s="14"/>
      <c r="F69" s="14"/>
      <c r="G69" s="14">
        <f t="shared" si="0"/>
        <v>0</v>
      </c>
    </row>
    <row r="70" spans="2:7" x14ac:dyDescent="0.55000000000000004">
      <c r="B70" s="12"/>
      <c r="C70" s="12"/>
      <c r="D70" s="13" t="s">
        <v>71</v>
      </c>
      <c r="E70" s="14">
        <f>+E71+E72+E73</f>
        <v>74400</v>
      </c>
      <c r="F70" s="14">
        <f>+F71+F72+F73</f>
        <v>0</v>
      </c>
      <c r="G70" s="14">
        <f t="shared" si="0"/>
        <v>74400</v>
      </c>
    </row>
    <row r="71" spans="2:7" x14ac:dyDescent="0.55000000000000004">
      <c r="B71" s="12"/>
      <c r="C71" s="12"/>
      <c r="D71" s="13" t="s">
        <v>72</v>
      </c>
      <c r="E71" s="14"/>
      <c r="F71" s="14"/>
      <c r="G71" s="14">
        <f t="shared" ref="G71:G107" si="1">E71-F71</f>
        <v>0</v>
      </c>
    </row>
    <row r="72" spans="2:7" x14ac:dyDescent="0.55000000000000004">
      <c r="B72" s="12"/>
      <c r="C72" s="12"/>
      <c r="D72" s="13" t="s">
        <v>73</v>
      </c>
      <c r="E72" s="14"/>
      <c r="F72" s="14"/>
      <c r="G72" s="14">
        <f t="shared" si="1"/>
        <v>0</v>
      </c>
    </row>
    <row r="73" spans="2:7" x14ac:dyDescent="0.55000000000000004">
      <c r="B73" s="12"/>
      <c r="C73" s="12"/>
      <c r="D73" s="13" t="s">
        <v>74</v>
      </c>
      <c r="E73" s="14">
        <v>74400</v>
      </c>
      <c r="F73" s="14"/>
      <c r="G73" s="14">
        <f t="shared" si="1"/>
        <v>74400</v>
      </c>
    </row>
    <row r="74" spans="2:7" x14ac:dyDescent="0.55000000000000004">
      <c r="B74" s="12"/>
      <c r="C74" s="15"/>
      <c r="D74" s="16" t="s">
        <v>75</v>
      </c>
      <c r="E74" s="17">
        <f>+E68+E69+E70</f>
        <v>74400</v>
      </c>
      <c r="F74" s="17">
        <f>+F68+F69+F70</f>
        <v>0</v>
      </c>
      <c r="G74" s="17">
        <f t="shared" si="1"/>
        <v>74400</v>
      </c>
    </row>
    <row r="75" spans="2:7" x14ac:dyDescent="0.55000000000000004">
      <c r="B75" s="12"/>
      <c r="C75" s="9" t="s">
        <v>26</v>
      </c>
      <c r="D75" s="13" t="s">
        <v>76</v>
      </c>
      <c r="E75" s="14"/>
      <c r="F75" s="14"/>
      <c r="G75" s="14">
        <f t="shared" si="1"/>
        <v>0</v>
      </c>
    </row>
    <row r="76" spans="2:7" x14ac:dyDescent="0.55000000000000004">
      <c r="B76" s="12"/>
      <c r="C76" s="12"/>
      <c r="D76" s="13" t="s">
        <v>77</v>
      </c>
      <c r="E76" s="14">
        <f>+E77</f>
        <v>858</v>
      </c>
      <c r="F76" s="14">
        <f>+F77</f>
        <v>0</v>
      </c>
      <c r="G76" s="14">
        <f t="shared" si="1"/>
        <v>858</v>
      </c>
    </row>
    <row r="77" spans="2:7" x14ac:dyDescent="0.55000000000000004">
      <c r="B77" s="12"/>
      <c r="C77" s="12"/>
      <c r="D77" s="13" t="s">
        <v>78</v>
      </c>
      <c r="E77" s="14">
        <v>858</v>
      </c>
      <c r="F77" s="14"/>
      <c r="G77" s="14">
        <f t="shared" si="1"/>
        <v>858</v>
      </c>
    </row>
    <row r="78" spans="2:7" x14ac:dyDescent="0.55000000000000004">
      <c r="B78" s="12"/>
      <c r="C78" s="15"/>
      <c r="D78" s="16" t="s">
        <v>79</v>
      </c>
      <c r="E78" s="17">
        <f>+E75+E76</f>
        <v>858</v>
      </c>
      <c r="F78" s="17">
        <f>+F75+F76</f>
        <v>0</v>
      </c>
      <c r="G78" s="17">
        <f t="shared" si="1"/>
        <v>858</v>
      </c>
    </row>
    <row r="79" spans="2:7" x14ac:dyDescent="0.55000000000000004">
      <c r="B79" s="15"/>
      <c r="C79" s="18" t="s">
        <v>80</v>
      </c>
      <c r="D79" s="21"/>
      <c r="E79" s="22">
        <f xml:space="preserve"> +E74 - E78</f>
        <v>73542</v>
      </c>
      <c r="F79" s="22">
        <f xml:space="preserve"> +F74 - F78</f>
        <v>0</v>
      </c>
      <c r="G79" s="22">
        <f t="shared" si="1"/>
        <v>73542</v>
      </c>
    </row>
    <row r="80" spans="2:7" x14ac:dyDescent="0.55000000000000004">
      <c r="B80" s="18" t="s">
        <v>81</v>
      </c>
      <c r="C80" s="23"/>
      <c r="D80" s="19"/>
      <c r="E80" s="20">
        <f xml:space="preserve"> +E67 +E79</f>
        <v>-3460228</v>
      </c>
      <c r="F80" s="20">
        <f xml:space="preserve"> +F67 +F79</f>
        <v>0</v>
      </c>
      <c r="G80" s="20">
        <f t="shared" si="1"/>
        <v>-3460228</v>
      </c>
    </row>
    <row r="81" spans="2:7" x14ac:dyDescent="0.55000000000000004">
      <c r="B81" s="9" t="s">
        <v>82</v>
      </c>
      <c r="C81" s="9" t="s">
        <v>9</v>
      </c>
      <c r="D81" s="13" t="s">
        <v>83</v>
      </c>
      <c r="E81" s="14">
        <f>+E82</f>
        <v>0</v>
      </c>
      <c r="F81" s="14">
        <f>+F82</f>
        <v>0</v>
      </c>
      <c r="G81" s="14">
        <f t="shared" si="1"/>
        <v>0</v>
      </c>
    </row>
    <row r="82" spans="2:7" x14ac:dyDescent="0.55000000000000004">
      <c r="B82" s="12"/>
      <c r="C82" s="12"/>
      <c r="D82" s="13" t="s">
        <v>84</v>
      </c>
      <c r="E82" s="14"/>
      <c r="F82" s="14"/>
      <c r="G82" s="14">
        <f t="shared" si="1"/>
        <v>0</v>
      </c>
    </row>
    <row r="83" spans="2:7" x14ac:dyDescent="0.55000000000000004">
      <c r="B83" s="12"/>
      <c r="C83" s="12"/>
      <c r="D83" s="13" t="s">
        <v>85</v>
      </c>
      <c r="E83" s="14"/>
      <c r="F83" s="14"/>
      <c r="G83" s="14">
        <f t="shared" si="1"/>
        <v>0</v>
      </c>
    </row>
    <row r="84" spans="2:7" x14ac:dyDescent="0.55000000000000004">
      <c r="B84" s="12"/>
      <c r="C84" s="12"/>
      <c r="D84" s="13" t="s">
        <v>86</v>
      </c>
      <c r="E84" s="14">
        <f>+E85</f>
        <v>0</v>
      </c>
      <c r="F84" s="14">
        <f>+F85</f>
        <v>0</v>
      </c>
      <c r="G84" s="14">
        <f t="shared" si="1"/>
        <v>0</v>
      </c>
    </row>
    <row r="85" spans="2:7" x14ac:dyDescent="0.55000000000000004">
      <c r="B85" s="12"/>
      <c r="C85" s="12"/>
      <c r="D85" s="13" t="s">
        <v>87</v>
      </c>
      <c r="E85" s="14"/>
      <c r="F85" s="14"/>
      <c r="G85" s="14">
        <f t="shared" si="1"/>
        <v>0</v>
      </c>
    </row>
    <row r="86" spans="2:7" x14ac:dyDescent="0.55000000000000004">
      <c r="B86" s="12"/>
      <c r="C86" s="12"/>
      <c r="D86" s="13" t="s">
        <v>88</v>
      </c>
      <c r="E86" s="14">
        <v>2708236</v>
      </c>
      <c r="F86" s="14"/>
      <c r="G86" s="14">
        <f t="shared" si="1"/>
        <v>2708236</v>
      </c>
    </row>
    <row r="87" spans="2:7" x14ac:dyDescent="0.55000000000000004">
      <c r="B87" s="12"/>
      <c r="C87" s="15"/>
      <c r="D87" s="16" t="s">
        <v>89</v>
      </c>
      <c r="E87" s="17">
        <f>+E81+E83+E84+E86</f>
        <v>2708236</v>
      </c>
      <c r="F87" s="17">
        <f>+F81+F83+F84+F86</f>
        <v>0</v>
      </c>
      <c r="G87" s="17">
        <f t="shared" si="1"/>
        <v>2708236</v>
      </c>
    </row>
    <row r="88" spans="2:7" x14ac:dyDescent="0.55000000000000004">
      <c r="B88" s="12"/>
      <c r="C88" s="9" t="s">
        <v>26</v>
      </c>
      <c r="D88" s="13" t="s">
        <v>90</v>
      </c>
      <c r="E88" s="14">
        <f>+E89+E90+E91</f>
        <v>0</v>
      </c>
      <c r="F88" s="14">
        <f>+F89+F90+F91</f>
        <v>0</v>
      </c>
      <c r="G88" s="14">
        <f t="shared" si="1"/>
        <v>0</v>
      </c>
    </row>
    <row r="89" spans="2:7" x14ac:dyDescent="0.55000000000000004">
      <c r="B89" s="12"/>
      <c r="C89" s="12"/>
      <c r="D89" s="13" t="s">
        <v>91</v>
      </c>
      <c r="E89" s="14"/>
      <c r="F89" s="14"/>
      <c r="G89" s="14">
        <f t="shared" si="1"/>
        <v>0</v>
      </c>
    </row>
    <row r="90" spans="2:7" x14ac:dyDescent="0.55000000000000004">
      <c r="B90" s="12"/>
      <c r="C90" s="12"/>
      <c r="D90" s="13" t="s">
        <v>92</v>
      </c>
      <c r="E90" s="14"/>
      <c r="F90" s="14"/>
      <c r="G90" s="14">
        <f t="shared" si="1"/>
        <v>0</v>
      </c>
    </row>
    <row r="91" spans="2:7" x14ac:dyDescent="0.55000000000000004">
      <c r="B91" s="12"/>
      <c r="C91" s="12"/>
      <c r="D91" s="13" t="s">
        <v>93</v>
      </c>
      <c r="E91" s="14"/>
      <c r="F91" s="14"/>
      <c r="G91" s="14">
        <f t="shared" si="1"/>
        <v>0</v>
      </c>
    </row>
    <row r="92" spans="2:7" x14ac:dyDescent="0.55000000000000004">
      <c r="B92" s="12"/>
      <c r="C92" s="12"/>
      <c r="D92" s="13" t="s">
        <v>94</v>
      </c>
      <c r="E92" s="14"/>
      <c r="F92" s="14"/>
      <c r="G92" s="14">
        <f t="shared" si="1"/>
        <v>0</v>
      </c>
    </row>
    <row r="93" spans="2:7" x14ac:dyDescent="0.55000000000000004">
      <c r="B93" s="12"/>
      <c r="C93" s="12"/>
      <c r="D93" s="13" t="s">
        <v>95</v>
      </c>
      <c r="E93" s="14"/>
      <c r="F93" s="14"/>
      <c r="G93" s="14">
        <f t="shared" si="1"/>
        <v>0</v>
      </c>
    </row>
    <row r="94" spans="2:7" x14ac:dyDescent="0.55000000000000004">
      <c r="B94" s="12"/>
      <c r="C94" s="12"/>
      <c r="D94" s="13" t="s">
        <v>96</v>
      </c>
      <c r="E94" s="14"/>
      <c r="F94" s="14"/>
      <c r="G94" s="14">
        <f t="shared" si="1"/>
        <v>0</v>
      </c>
    </row>
    <row r="95" spans="2:7" x14ac:dyDescent="0.55000000000000004">
      <c r="B95" s="12"/>
      <c r="C95" s="15"/>
      <c r="D95" s="16" t="s">
        <v>97</v>
      </c>
      <c r="E95" s="17">
        <f>+E88+E92+E93+E94</f>
        <v>0</v>
      </c>
      <c r="F95" s="17">
        <f>+F88+F92+F93+F94</f>
        <v>0</v>
      </c>
      <c r="G95" s="17">
        <f t="shared" si="1"/>
        <v>0</v>
      </c>
    </row>
    <row r="96" spans="2:7" x14ac:dyDescent="0.55000000000000004">
      <c r="B96" s="15"/>
      <c r="C96" s="24" t="s">
        <v>98</v>
      </c>
      <c r="D96" s="25"/>
      <c r="E96" s="26">
        <f xml:space="preserve"> +E87 - E95</f>
        <v>2708236</v>
      </c>
      <c r="F96" s="26">
        <f xml:space="preserve"> +F87 - F95</f>
        <v>0</v>
      </c>
      <c r="G96" s="26">
        <f t="shared" si="1"/>
        <v>2708236</v>
      </c>
    </row>
    <row r="97" spans="2:7" x14ac:dyDescent="0.55000000000000004">
      <c r="B97" s="18" t="s">
        <v>99</v>
      </c>
      <c r="C97" s="27"/>
      <c r="D97" s="28"/>
      <c r="E97" s="29">
        <f xml:space="preserve"> +E80 +E96</f>
        <v>-751992</v>
      </c>
      <c r="F97" s="29">
        <f xml:space="preserve"> +F80 +F96</f>
        <v>0</v>
      </c>
      <c r="G97" s="29">
        <f t="shared" si="1"/>
        <v>-751992</v>
      </c>
    </row>
    <row r="98" spans="2:7" x14ac:dyDescent="0.55000000000000004">
      <c r="B98" s="18" t="s">
        <v>100</v>
      </c>
      <c r="C98" s="27"/>
      <c r="D98" s="28"/>
      <c r="E98" s="29"/>
      <c r="F98" s="29"/>
      <c r="G98" s="29">
        <f t="shared" si="1"/>
        <v>0</v>
      </c>
    </row>
    <row r="99" spans="2:7" x14ac:dyDescent="0.55000000000000004">
      <c r="B99" s="18" t="s">
        <v>101</v>
      </c>
      <c r="C99" s="27"/>
      <c r="D99" s="28"/>
      <c r="E99" s="29"/>
      <c r="F99" s="29"/>
      <c r="G99" s="29">
        <f t="shared" si="1"/>
        <v>0</v>
      </c>
    </row>
    <row r="100" spans="2:7" x14ac:dyDescent="0.55000000000000004">
      <c r="B100" s="18" t="s">
        <v>102</v>
      </c>
      <c r="C100" s="27"/>
      <c r="D100" s="28"/>
      <c r="E100" s="29">
        <f xml:space="preserve"> +E97 -E98 - E99</f>
        <v>-751992</v>
      </c>
      <c r="F100" s="29">
        <f xml:space="preserve"> +F97 -F98 - F99</f>
        <v>0</v>
      </c>
      <c r="G100" s="29">
        <f t="shared" si="1"/>
        <v>-751992</v>
      </c>
    </row>
    <row r="101" spans="2:7" x14ac:dyDescent="0.55000000000000004">
      <c r="B101" s="30"/>
      <c r="C101" s="27" t="s">
        <v>103</v>
      </c>
      <c r="D101" s="28"/>
      <c r="E101" s="29"/>
      <c r="F101" s="29"/>
      <c r="G101" s="29">
        <f t="shared" si="1"/>
        <v>0</v>
      </c>
    </row>
    <row r="102" spans="2:7" x14ac:dyDescent="0.55000000000000004">
      <c r="B102" s="31"/>
      <c r="C102" s="27" t="s">
        <v>104</v>
      </c>
      <c r="D102" s="28"/>
      <c r="E102" s="29">
        <f xml:space="preserve"> +E100 +E101</f>
        <v>-751992</v>
      </c>
      <c r="F102" s="29">
        <f xml:space="preserve"> +F100 +F101</f>
        <v>0</v>
      </c>
      <c r="G102" s="29">
        <f t="shared" si="1"/>
        <v>-751992</v>
      </c>
    </row>
    <row r="103" spans="2:7" x14ac:dyDescent="0.55000000000000004">
      <c r="B103" s="30"/>
      <c r="C103" s="27" t="s">
        <v>105</v>
      </c>
      <c r="D103" s="28"/>
      <c r="E103" s="29"/>
      <c r="F103" s="29"/>
      <c r="G103" s="29">
        <f t="shared" si="1"/>
        <v>0</v>
      </c>
    </row>
    <row r="104" spans="2:7" x14ac:dyDescent="0.55000000000000004">
      <c r="B104" s="30"/>
      <c r="C104" s="27" t="s">
        <v>106</v>
      </c>
      <c r="D104" s="28"/>
      <c r="E104" s="29"/>
      <c r="F104" s="29"/>
      <c r="G104" s="29">
        <f t="shared" si="1"/>
        <v>0</v>
      </c>
    </row>
    <row r="105" spans="2:7" x14ac:dyDescent="0.55000000000000004">
      <c r="B105" s="30"/>
      <c r="C105" s="27" t="s">
        <v>107</v>
      </c>
      <c r="D105" s="28"/>
      <c r="E105" s="29">
        <f>+E106</f>
        <v>0</v>
      </c>
      <c r="F105" s="29">
        <f>+F106</f>
        <v>0</v>
      </c>
      <c r="G105" s="29">
        <f t="shared" si="1"/>
        <v>0</v>
      </c>
    </row>
    <row r="106" spans="2:7" x14ac:dyDescent="0.55000000000000004">
      <c r="B106" s="31"/>
      <c r="C106" s="31" t="s">
        <v>108</v>
      </c>
      <c r="D106" s="25"/>
      <c r="E106" s="26"/>
      <c r="F106" s="26"/>
      <c r="G106" s="26">
        <f t="shared" si="1"/>
        <v>0</v>
      </c>
    </row>
    <row r="107" spans="2:7" x14ac:dyDescent="0.55000000000000004">
      <c r="B107" s="32"/>
      <c r="C107" s="27" t="s">
        <v>109</v>
      </c>
      <c r="D107" s="28"/>
      <c r="E107" s="29">
        <f xml:space="preserve"> +E102 +E103 +E104 - E105</f>
        <v>-751992</v>
      </c>
      <c r="F107" s="29">
        <f xml:space="preserve"> +F102 +F103 +F104 - F105</f>
        <v>0</v>
      </c>
      <c r="G107" s="29">
        <f t="shared" si="1"/>
        <v>-751992</v>
      </c>
    </row>
  </sheetData>
  <mergeCells count="12">
    <mergeCell ref="B68:B79"/>
    <mergeCell ref="C68:C74"/>
    <mergeCell ref="C75:C78"/>
    <mergeCell ref="B81:B96"/>
    <mergeCell ref="C81:C87"/>
    <mergeCell ref="C88:C95"/>
    <mergeCell ref="B2:G2"/>
    <mergeCell ref="B3:G3"/>
    <mergeCell ref="B5:D5"/>
    <mergeCell ref="B6:B67"/>
    <mergeCell ref="C6:C23"/>
    <mergeCell ref="C24:C6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わたつみの里</vt:lpstr>
      <vt:lpstr>さくらルーム</vt:lpstr>
      <vt:lpstr>さくらルーム!Print_Titles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2025-06-19T03:27:52Z</dcterms:created>
  <dcterms:modified xsi:type="dcterms:W3CDTF">2025-06-19T03:27:53Z</dcterms:modified>
</cp:coreProperties>
</file>