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81805\Desktop\新しいフォルダー\"/>
    </mc:Choice>
  </mc:AlternateContent>
  <xr:revisionPtr revIDLastSave="0" documentId="8_{CFA89D46-1670-46F4-95AF-6CA9CC05BBE1}" xr6:coauthVersionLast="47" xr6:coauthVersionMax="47" xr10:uidLastSave="{00000000-0000-0000-0000-000000000000}"/>
  <bookViews>
    <workbookView xWindow="-110" yWindow="-110" windowWidth="19420" windowHeight="10300" activeTab="1" xr2:uid="{8C5D0FDE-A5F4-44E0-B1AE-E7F0BBB5A387}"/>
  </bookViews>
  <sheets>
    <sheet name="わたつみの里" sheetId="1" r:id="rId1"/>
    <sheet name="さくらルーム" sheetId="2" r:id="rId2"/>
  </sheets>
  <definedNames>
    <definedName name="_xlnm.Print_Titles" localSheetId="1">さくらルーム!$1:$6</definedName>
    <definedName name="_xlnm.Print_Titles" localSheetId="0">わたつみの里!$1:$6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98" i="2" l="1"/>
  <c r="H98" i="2" s="1"/>
  <c r="G95" i="2"/>
  <c r="E95" i="2"/>
  <c r="E96" i="2" s="1"/>
  <c r="F96" i="2" s="1"/>
  <c r="H94" i="2"/>
  <c r="F94" i="2"/>
  <c r="H93" i="2"/>
  <c r="F93" i="2"/>
  <c r="H92" i="2"/>
  <c r="F92" i="2"/>
  <c r="G91" i="2"/>
  <c r="E91" i="2"/>
  <c r="F91" i="2" s="1"/>
  <c r="H91" i="2" s="1"/>
  <c r="F90" i="2"/>
  <c r="H90" i="2" s="1"/>
  <c r="F89" i="2"/>
  <c r="H89" i="2" s="1"/>
  <c r="H88" i="2"/>
  <c r="G88" i="2"/>
  <c r="F88" i="2"/>
  <c r="E88" i="2"/>
  <c r="F87" i="2"/>
  <c r="H87" i="2" s="1"/>
  <c r="F86" i="2"/>
  <c r="H86" i="2" s="1"/>
  <c r="F85" i="2"/>
  <c r="H85" i="2" s="1"/>
  <c r="F84" i="2"/>
  <c r="H84" i="2" s="1"/>
  <c r="G82" i="2"/>
  <c r="E82" i="2"/>
  <c r="F82" i="2" s="1"/>
  <c r="H82" i="2" s="1"/>
  <c r="H81" i="2"/>
  <c r="F81" i="2"/>
  <c r="F80" i="2"/>
  <c r="H80" i="2" s="1"/>
  <c r="H79" i="2"/>
  <c r="G79" i="2"/>
  <c r="F79" i="2"/>
  <c r="E79" i="2"/>
  <c r="F78" i="2"/>
  <c r="H78" i="2" s="1"/>
  <c r="F77" i="2"/>
  <c r="H77" i="2" s="1"/>
  <c r="H76" i="2"/>
  <c r="H83" i="2" s="1"/>
  <c r="G76" i="2"/>
  <c r="G83" i="2" s="1"/>
  <c r="F76" i="2"/>
  <c r="E76" i="2"/>
  <c r="H75" i="2"/>
  <c r="F75" i="2"/>
  <c r="G74" i="2"/>
  <c r="E74" i="2"/>
  <c r="F74" i="2" s="1"/>
  <c r="H74" i="2" s="1"/>
  <c r="F73" i="2"/>
  <c r="H73" i="2" s="1"/>
  <c r="F70" i="2"/>
  <c r="H70" i="2" s="1"/>
  <c r="G69" i="2"/>
  <c r="E69" i="2"/>
  <c r="F69" i="2" s="1"/>
  <c r="H69" i="2" s="1"/>
  <c r="F68" i="2"/>
  <c r="H68" i="2" s="1"/>
  <c r="H67" i="2"/>
  <c r="F67" i="2"/>
  <c r="H66" i="2"/>
  <c r="F66" i="2"/>
  <c r="F65" i="2"/>
  <c r="H65" i="2" s="1"/>
  <c r="F64" i="2"/>
  <c r="H64" i="2" s="1"/>
  <c r="H63" i="2"/>
  <c r="F63" i="2"/>
  <c r="F62" i="2"/>
  <c r="H62" i="2" s="1"/>
  <c r="H61" i="2"/>
  <c r="F61" i="2"/>
  <c r="H60" i="2"/>
  <c r="F60" i="2"/>
  <c r="F59" i="2"/>
  <c r="H59" i="2" s="1"/>
  <c r="F58" i="2"/>
  <c r="H58" i="2" s="1"/>
  <c r="H57" i="2"/>
  <c r="F57" i="2"/>
  <c r="H56" i="2"/>
  <c r="F56" i="2"/>
  <c r="H55" i="2"/>
  <c r="F55" i="2"/>
  <c r="H54" i="2"/>
  <c r="F54" i="2"/>
  <c r="F53" i="2"/>
  <c r="H53" i="2" s="1"/>
  <c r="F52" i="2"/>
  <c r="H52" i="2" s="1"/>
  <c r="F51" i="2"/>
  <c r="H51" i="2" s="1"/>
  <c r="H50" i="2"/>
  <c r="G50" i="2"/>
  <c r="F50" i="2"/>
  <c r="E50" i="2"/>
  <c r="H49" i="2"/>
  <c r="F49" i="2"/>
  <c r="F48" i="2"/>
  <c r="H48" i="2" s="1"/>
  <c r="F47" i="2"/>
  <c r="H47" i="2" s="1"/>
  <c r="F46" i="2"/>
  <c r="H46" i="2" s="1"/>
  <c r="F45" i="2"/>
  <c r="H45" i="2" s="1"/>
  <c r="H44" i="2"/>
  <c r="F44" i="2"/>
  <c r="H43" i="2"/>
  <c r="F43" i="2"/>
  <c r="F42" i="2"/>
  <c r="H42" i="2" s="1"/>
  <c r="F41" i="2"/>
  <c r="H41" i="2" s="1"/>
  <c r="F40" i="2"/>
  <c r="H40" i="2" s="1"/>
  <c r="G39" i="2"/>
  <c r="F39" i="2"/>
  <c r="H39" i="2" s="1"/>
  <c r="E39" i="2"/>
  <c r="H38" i="2"/>
  <c r="F38" i="2"/>
  <c r="F37" i="2"/>
  <c r="H37" i="2" s="1"/>
  <c r="F36" i="2"/>
  <c r="H36" i="2" s="1"/>
  <c r="F35" i="2"/>
  <c r="H35" i="2" s="1"/>
  <c r="F34" i="2"/>
  <c r="H34" i="2" s="1"/>
  <c r="H33" i="2"/>
  <c r="F33" i="2"/>
  <c r="H32" i="2"/>
  <c r="F32" i="2"/>
  <c r="G31" i="2"/>
  <c r="G71" i="2" s="1"/>
  <c r="E31" i="2"/>
  <c r="H29" i="2"/>
  <c r="F29" i="2"/>
  <c r="H28" i="2"/>
  <c r="F28" i="2"/>
  <c r="F27" i="2"/>
  <c r="H27" i="2" s="1"/>
  <c r="G26" i="2"/>
  <c r="F26" i="2"/>
  <c r="H26" i="2" s="1"/>
  <c r="E26" i="2"/>
  <c r="H25" i="2"/>
  <c r="F25" i="2"/>
  <c r="H24" i="2"/>
  <c r="F24" i="2"/>
  <c r="H23" i="2"/>
  <c r="F23" i="2"/>
  <c r="F22" i="2"/>
  <c r="H22" i="2" s="1"/>
  <c r="G21" i="2"/>
  <c r="E21" i="2"/>
  <c r="E20" i="2" s="1"/>
  <c r="F20" i="2" s="1"/>
  <c r="H20" i="2" s="1"/>
  <c r="G20" i="2"/>
  <c r="H19" i="2"/>
  <c r="F19" i="2"/>
  <c r="F18" i="2"/>
  <c r="H18" i="2" s="1"/>
  <c r="F17" i="2"/>
  <c r="H17" i="2" s="1"/>
  <c r="F16" i="2"/>
  <c r="H16" i="2" s="1"/>
  <c r="G15" i="2"/>
  <c r="G7" i="2" s="1"/>
  <c r="G30" i="2" s="1"/>
  <c r="G72" i="2" s="1"/>
  <c r="F15" i="2"/>
  <c r="H15" i="2" s="1"/>
  <c r="E15" i="2"/>
  <c r="H14" i="2"/>
  <c r="F14" i="2"/>
  <c r="F13" i="2"/>
  <c r="H13" i="2" s="1"/>
  <c r="G12" i="2"/>
  <c r="E12" i="2"/>
  <c r="F12" i="2" s="1"/>
  <c r="H12" i="2" s="1"/>
  <c r="F11" i="2"/>
  <c r="H11" i="2" s="1"/>
  <c r="H10" i="2"/>
  <c r="F10" i="2"/>
  <c r="H9" i="2"/>
  <c r="F9" i="2"/>
  <c r="G8" i="2"/>
  <c r="E8" i="2"/>
  <c r="F8" i="2" s="1"/>
  <c r="H8" i="2" s="1"/>
  <c r="E7" i="2"/>
  <c r="E30" i="2" s="1"/>
  <c r="O98" i="1"/>
  <c r="Q98" i="1" s="1"/>
  <c r="I96" i="1"/>
  <c r="P95" i="1"/>
  <c r="N95" i="1"/>
  <c r="M95" i="1"/>
  <c r="L95" i="1"/>
  <c r="K95" i="1"/>
  <c r="K96" i="1" s="1"/>
  <c r="J95" i="1"/>
  <c r="J96" i="1" s="1"/>
  <c r="Q94" i="1"/>
  <c r="O94" i="1"/>
  <c r="O93" i="1"/>
  <c r="Q93" i="1" s="1"/>
  <c r="O92" i="1"/>
  <c r="Q92" i="1" s="1"/>
  <c r="P91" i="1"/>
  <c r="N91" i="1"/>
  <c r="M91" i="1"/>
  <c r="L91" i="1"/>
  <c r="K91" i="1"/>
  <c r="J91" i="1"/>
  <c r="I91" i="1"/>
  <c r="I95" i="1" s="1"/>
  <c r="H91" i="1"/>
  <c r="H95" i="1" s="1"/>
  <c r="G91" i="1"/>
  <c r="G95" i="1" s="1"/>
  <c r="G96" i="1" s="1"/>
  <c r="F91" i="1"/>
  <c r="F95" i="1" s="1"/>
  <c r="E91" i="1"/>
  <c r="O90" i="1"/>
  <c r="Q90" i="1" s="1"/>
  <c r="O89" i="1"/>
  <c r="Q89" i="1" s="1"/>
  <c r="P88" i="1"/>
  <c r="P96" i="1" s="1"/>
  <c r="N88" i="1"/>
  <c r="N96" i="1" s="1"/>
  <c r="M88" i="1"/>
  <c r="M96" i="1" s="1"/>
  <c r="L88" i="1"/>
  <c r="L96" i="1" s="1"/>
  <c r="K88" i="1"/>
  <c r="J88" i="1"/>
  <c r="I88" i="1"/>
  <c r="H88" i="1"/>
  <c r="H96" i="1" s="1"/>
  <c r="G88" i="1"/>
  <c r="F88" i="1"/>
  <c r="F96" i="1" s="1"/>
  <c r="E88" i="1"/>
  <c r="O87" i="1"/>
  <c r="Q87" i="1" s="1"/>
  <c r="Q86" i="1"/>
  <c r="O86" i="1"/>
  <c r="Q85" i="1"/>
  <c r="O85" i="1"/>
  <c r="Q84" i="1"/>
  <c r="O84" i="1"/>
  <c r="M83" i="1"/>
  <c r="H83" i="1"/>
  <c r="G83" i="1"/>
  <c r="N82" i="1"/>
  <c r="M82" i="1"/>
  <c r="L82" i="1"/>
  <c r="K82" i="1"/>
  <c r="J82" i="1"/>
  <c r="I82" i="1"/>
  <c r="H82" i="1"/>
  <c r="O81" i="1"/>
  <c r="Q81" i="1" s="1"/>
  <c r="O80" i="1"/>
  <c r="Q80" i="1" s="1"/>
  <c r="P79" i="1"/>
  <c r="P82" i="1" s="1"/>
  <c r="N79" i="1"/>
  <c r="M79" i="1"/>
  <c r="L79" i="1"/>
  <c r="K79" i="1"/>
  <c r="J79" i="1"/>
  <c r="I79" i="1"/>
  <c r="H79" i="1"/>
  <c r="G79" i="1"/>
  <c r="G82" i="1" s="1"/>
  <c r="F79" i="1"/>
  <c r="F82" i="1" s="1"/>
  <c r="E79" i="1"/>
  <c r="E82" i="1" s="1"/>
  <c r="O82" i="1" s="1"/>
  <c r="Q78" i="1"/>
  <c r="O78" i="1"/>
  <c r="Q77" i="1"/>
  <c r="O77" i="1"/>
  <c r="H76" i="1"/>
  <c r="G76" i="1"/>
  <c r="F76" i="1"/>
  <c r="F83" i="1" s="1"/>
  <c r="Q75" i="1"/>
  <c r="O75" i="1"/>
  <c r="P74" i="1"/>
  <c r="P76" i="1" s="1"/>
  <c r="N74" i="1"/>
  <c r="N76" i="1" s="1"/>
  <c r="M74" i="1"/>
  <c r="M76" i="1" s="1"/>
  <c r="L74" i="1"/>
  <c r="L76" i="1" s="1"/>
  <c r="L83" i="1" s="1"/>
  <c r="K74" i="1"/>
  <c r="K76" i="1" s="1"/>
  <c r="K83" i="1" s="1"/>
  <c r="J74" i="1"/>
  <c r="J76" i="1" s="1"/>
  <c r="J83" i="1" s="1"/>
  <c r="I74" i="1"/>
  <c r="O74" i="1" s="1"/>
  <c r="Q74" i="1" s="1"/>
  <c r="H74" i="1"/>
  <c r="G74" i="1"/>
  <c r="F74" i="1"/>
  <c r="E74" i="1"/>
  <c r="E76" i="1" s="1"/>
  <c r="O73" i="1"/>
  <c r="Q73" i="1" s="1"/>
  <c r="P71" i="1"/>
  <c r="N71" i="1"/>
  <c r="M71" i="1"/>
  <c r="O70" i="1"/>
  <c r="Q70" i="1" s="1"/>
  <c r="P69" i="1"/>
  <c r="Q69" i="1" s="1"/>
  <c r="N69" i="1"/>
  <c r="M69" i="1"/>
  <c r="L69" i="1"/>
  <c r="K69" i="1"/>
  <c r="J69" i="1"/>
  <c r="I69" i="1"/>
  <c r="H69" i="1"/>
  <c r="G69" i="1"/>
  <c r="F69" i="1"/>
  <c r="E69" i="1"/>
  <c r="O69" i="1" s="1"/>
  <c r="Q68" i="1"/>
  <c r="O68" i="1"/>
  <c r="Q67" i="1"/>
  <c r="O67" i="1"/>
  <c r="O66" i="1"/>
  <c r="Q66" i="1" s="1"/>
  <c r="Q65" i="1"/>
  <c r="O65" i="1"/>
  <c r="O64" i="1"/>
  <c r="Q64" i="1" s="1"/>
  <c r="O63" i="1"/>
  <c r="Q63" i="1" s="1"/>
  <c r="Q62" i="1"/>
  <c r="O62" i="1"/>
  <c r="Q61" i="1"/>
  <c r="O61" i="1"/>
  <c r="O60" i="1"/>
  <c r="Q60" i="1" s="1"/>
  <c r="Q59" i="1"/>
  <c r="O59" i="1"/>
  <c r="Q58" i="1"/>
  <c r="O58" i="1"/>
  <c r="O57" i="1"/>
  <c r="Q57" i="1" s="1"/>
  <c r="Q56" i="1"/>
  <c r="O56" i="1"/>
  <c r="Q55" i="1"/>
  <c r="O55" i="1"/>
  <c r="O54" i="1"/>
  <c r="Q54" i="1" s="1"/>
  <c r="O53" i="1"/>
  <c r="Q53" i="1" s="1"/>
  <c r="Q52" i="1"/>
  <c r="O52" i="1"/>
  <c r="O51" i="1"/>
  <c r="Q51" i="1" s="1"/>
  <c r="P50" i="1"/>
  <c r="N50" i="1"/>
  <c r="M50" i="1"/>
  <c r="L50" i="1"/>
  <c r="K50" i="1"/>
  <c r="J50" i="1"/>
  <c r="I50" i="1"/>
  <c r="H50" i="1"/>
  <c r="G50" i="1"/>
  <c r="F50" i="1"/>
  <c r="E50" i="1"/>
  <c r="O49" i="1"/>
  <c r="Q49" i="1" s="1"/>
  <c r="O48" i="1"/>
  <c r="Q48" i="1" s="1"/>
  <c r="O47" i="1"/>
  <c r="Q47" i="1" s="1"/>
  <c r="O46" i="1"/>
  <c r="Q46" i="1" s="1"/>
  <c r="O45" i="1"/>
  <c r="Q45" i="1" s="1"/>
  <c r="Q44" i="1"/>
  <c r="O44" i="1"/>
  <c r="O43" i="1"/>
  <c r="Q43" i="1" s="1"/>
  <c r="O42" i="1"/>
  <c r="Q42" i="1" s="1"/>
  <c r="O41" i="1"/>
  <c r="Q41" i="1" s="1"/>
  <c r="O40" i="1"/>
  <c r="Q40" i="1" s="1"/>
  <c r="P39" i="1"/>
  <c r="N39" i="1"/>
  <c r="O39" i="1" s="1"/>
  <c r="Q39" i="1" s="1"/>
  <c r="M39" i="1"/>
  <c r="L39" i="1"/>
  <c r="K39" i="1"/>
  <c r="J39" i="1"/>
  <c r="I39" i="1"/>
  <c r="H39" i="1"/>
  <c r="G39" i="1"/>
  <c r="F39" i="1"/>
  <c r="E39" i="1"/>
  <c r="O38" i="1"/>
  <c r="Q38" i="1" s="1"/>
  <c r="Q37" i="1"/>
  <c r="O37" i="1"/>
  <c r="Q36" i="1"/>
  <c r="O36" i="1"/>
  <c r="O35" i="1"/>
  <c r="Q35" i="1" s="1"/>
  <c r="O34" i="1"/>
  <c r="Q34" i="1" s="1"/>
  <c r="O33" i="1"/>
  <c r="Q33" i="1" s="1"/>
  <c r="O32" i="1"/>
  <c r="Q32" i="1" s="1"/>
  <c r="Q31" i="1"/>
  <c r="P31" i="1"/>
  <c r="N31" i="1"/>
  <c r="M31" i="1"/>
  <c r="L31" i="1"/>
  <c r="L71" i="1" s="1"/>
  <c r="K31" i="1"/>
  <c r="J31" i="1"/>
  <c r="I31" i="1"/>
  <c r="H31" i="1"/>
  <c r="G31" i="1"/>
  <c r="G71" i="1" s="1"/>
  <c r="F31" i="1"/>
  <c r="F71" i="1" s="1"/>
  <c r="E31" i="1"/>
  <c r="O31" i="1" s="1"/>
  <c r="Q29" i="1"/>
  <c r="O29" i="1"/>
  <c r="O28" i="1"/>
  <c r="Q28" i="1" s="1"/>
  <c r="O27" i="1"/>
  <c r="Q27" i="1" s="1"/>
  <c r="P26" i="1"/>
  <c r="N26" i="1"/>
  <c r="O26" i="1" s="1"/>
  <c r="Q26" i="1" s="1"/>
  <c r="M26" i="1"/>
  <c r="L26" i="1"/>
  <c r="K26" i="1"/>
  <c r="J26" i="1"/>
  <c r="I26" i="1"/>
  <c r="H26" i="1"/>
  <c r="G26" i="1"/>
  <c r="F26" i="1"/>
  <c r="E26" i="1"/>
  <c r="O25" i="1"/>
  <c r="Q25" i="1" s="1"/>
  <c r="Q24" i="1"/>
  <c r="O24" i="1"/>
  <c r="O23" i="1"/>
  <c r="Q23" i="1" s="1"/>
  <c r="O22" i="1"/>
  <c r="Q22" i="1" s="1"/>
  <c r="P21" i="1"/>
  <c r="N21" i="1"/>
  <c r="M21" i="1"/>
  <c r="L21" i="1"/>
  <c r="K21" i="1"/>
  <c r="J21" i="1"/>
  <c r="J20" i="1" s="1"/>
  <c r="I21" i="1"/>
  <c r="H21" i="1"/>
  <c r="H20" i="1" s="1"/>
  <c r="O20" i="1" s="1"/>
  <c r="Q20" i="1" s="1"/>
  <c r="G21" i="1"/>
  <c r="F21" i="1"/>
  <c r="E21" i="1"/>
  <c r="P20" i="1"/>
  <c r="N20" i="1"/>
  <c r="M20" i="1"/>
  <c r="L20" i="1"/>
  <c r="K20" i="1"/>
  <c r="I20" i="1"/>
  <c r="G20" i="1"/>
  <c r="F20" i="1"/>
  <c r="E20" i="1"/>
  <c r="O19" i="1"/>
  <c r="Q19" i="1" s="1"/>
  <c r="O18" i="1"/>
  <c r="Q18" i="1" s="1"/>
  <c r="O17" i="1"/>
  <c r="Q17" i="1" s="1"/>
  <c r="O16" i="1"/>
  <c r="Q16" i="1" s="1"/>
  <c r="P15" i="1"/>
  <c r="N15" i="1"/>
  <c r="M15" i="1"/>
  <c r="L15" i="1"/>
  <c r="K15" i="1"/>
  <c r="J15" i="1"/>
  <c r="I15" i="1"/>
  <c r="H15" i="1"/>
  <c r="G15" i="1"/>
  <c r="F15" i="1"/>
  <c r="E15" i="1"/>
  <c r="O14" i="1"/>
  <c r="Q14" i="1" s="1"/>
  <c r="O13" i="1"/>
  <c r="Q13" i="1" s="1"/>
  <c r="P12" i="1"/>
  <c r="P7" i="1" s="1"/>
  <c r="P30" i="1" s="1"/>
  <c r="P72" i="1" s="1"/>
  <c r="N12" i="1"/>
  <c r="M12" i="1"/>
  <c r="L12" i="1"/>
  <c r="K12" i="1"/>
  <c r="J12" i="1"/>
  <c r="I12" i="1"/>
  <c r="H12" i="1"/>
  <c r="G12" i="1"/>
  <c r="G7" i="1" s="1"/>
  <c r="G30" i="1" s="1"/>
  <c r="G72" i="1" s="1"/>
  <c r="G97" i="1" s="1"/>
  <c r="G99" i="1" s="1"/>
  <c r="F12" i="1"/>
  <c r="E12" i="1"/>
  <c r="E7" i="1" s="1"/>
  <c r="E30" i="1" s="1"/>
  <c r="Q11" i="1"/>
  <c r="O11" i="1"/>
  <c r="O10" i="1"/>
  <c r="Q10" i="1" s="1"/>
  <c r="O9" i="1"/>
  <c r="Q9" i="1" s="1"/>
  <c r="P8" i="1"/>
  <c r="N8" i="1"/>
  <c r="N7" i="1" s="1"/>
  <c r="N30" i="1" s="1"/>
  <c r="N72" i="1" s="1"/>
  <c r="M8" i="1"/>
  <c r="M7" i="1" s="1"/>
  <c r="M30" i="1" s="1"/>
  <c r="M72" i="1" s="1"/>
  <c r="L8" i="1"/>
  <c r="L7" i="1" s="1"/>
  <c r="L30" i="1" s="1"/>
  <c r="L72" i="1" s="1"/>
  <c r="L97" i="1" s="1"/>
  <c r="L99" i="1" s="1"/>
  <c r="K8" i="1"/>
  <c r="K7" i="1" s="1"/>
  <c r="K30" i="1" s="1"/>
  <c r="J8" i="1"/>
  <c r="J7" i="1" s="1"/>
  <c r="J30" i="1" s="1"/>
  <c r="I8" i="1"/>
  <c r="I7" i="1" s="1"/>
  <c r="I30" i="1" s="1"/>
  <c r="H8" i="1"/>
  <c r="G8" i="1"/>
  <c r="F8" i="1"/>
  <c r="E8" i="1"/>
  <c r="G97" i="2" l="1"/>
  <c r="G99" i="2" s="1"/>
  <c r="P97" i="1"/>
  <c r="P99" i="1" s="1"/>
  <c r="E72" i="1"/>
  <c r="F30" i="2"/>
  <c r="H30" i="2" s="1"/>
  <c r="M97" i="1"/>
  <c r="M99" i="1" s="1"/>
  <c r="O88" i="1"/>
  <c r="Q88" i="1" s="1"/>
  <c r="I76" i="1"/>
  <c r="I83" i="1" s="1"/>
  <c r="O91" i="1"/>
  <c r="Q91" i="1" s="1"/>
  <c r="E95" i="1"/>
  <c r="O95" i="1" s="1"/>
  <c r="Q95" i="1" s="1"/>
  <c r="F7" i="2"/>
  <c r="H7" i="2" s="1"/>
  <c r="O7" i="1"/>
  <c r="Q7" i="1" s="1"/>
  <c r="O21" i="1"/>
  <c r="Q21" i="1" s="1"/>
  <c r="O50" i="1"/>
  <c r="Q50" i="1" s="1"/>
  <c r="F7" i="1"/>
  <c r="F30" i="1" s="1"/>
  <c r="F72" i="1" s="1"/>
  <c r="F97" i="1" s="1"/>
  <c r="F99" i="1" s="1"/>
  <c r="J71" i="1"/>
  <c r="J72" i="1" s="1"/>
  <c r="J97" i="1" s="1"/>
  <c r="J99" i="1" s="1"/>
  <c r="N83" i="1"/>
  <c r="N97" i="1" s="1"/>
  <c r="N99" i="1" s="1"/>
  <c r="E83" i="2"/>
  <c r="F83" i="2" s="1"/>
  <c r="E83" i="1"/>
  <c r="O76" i="1"/>
  <c r="Q76" i="1" s="1"/>
  <c r="F95" i="2"/>
  <c r="H95" i="2" s="1"/>
  <c r="F21" i="2"/>
  <c r="H21" i="2" s="1"/>
  <c r="O15" i="1"/>
  <c r="Q15" i="1" s="1"/>
  <c r="H71" i="1"/>
  <c r="E71" i="1"/>
  <c r="I71" i="1"/>
  <c r="I72" i="1" s="1"/>
  <c r="I97" i="1" s="1"/>
  <c r="I99" i="1" s="1"/>
  <c r="O12" i="1"/>
  <c r="Q12" i="1" s="1"/>
  <c r="K71" i="1"/>
  <c r="K72" i="1" s="1"/>
  <c r="K97" i="1" s="1"/>
  <c r="K99" i="1" s="1"/>
  <c r="G96" i="2"/>
  <c r="H7" i="1"/>
  <c r="H30" i="1" s="1"/>
  <c r="O8" i="1"/>
  <c r="Q8" i="1" s="1"/>
  <c r="P83" i="1"/>
  <c r="O79" i="1"/>
  <c r="Q79" i="1" s="1"/>
  <c r="E71" i="2"/>
  <c r="F71" i="2" s="1"/>
  <c r="H71" i="2" s="1"/>
  <c r="F31" i="2"/>
  <c r="H31" i="2" s="1"/>
  <c r="H96" i="2"/>
  <c r="Q82" i="1"/>
  <c r="O83" i="1" l="1"/>
  <c r="E96" i="1"/>
  <c r="O96" i="1" s="1"/>
  <c r="H72" i="1"/>
  <c r="H97" i="1" s="1"/>
  <c r="H99" i="1" s="1"/>
  <c r="Q96" i="1"/>
  <c r="E72" i="2"/>
  <c r="O30" i="1"/>
  <c r="Q30" i="1" s="1"/>
  <c r="O71" i="1"/>
  <c r="Q71" i="1" s="1"/>
  <c r="H72" i="2"/>
  <c r="H97" i="2" s="1"/>
  <c r="H99" i="2" s="1"/>
  <c r="E97" i="1"/>
  <c r="O72" i="1"/>
  <c r="Q83" i="1"/>
  <c r="Q72" i="1" l="1"/>
  <c r="Q97" i="1" s="1"/>
  <c r="Q99" i="1" s="1"/>
  <c r="E97" i="2"/>
  <c r="F72" i="2"/>
  <c r="O97" i="1"/>
  <c r="E99" i="1"/>
  <c r="O99" i="1" s="1"/>
  <c r="E99" i="2" l="1"/>
  <c r="F99" i="2" s="1"/>
  <c r="F97" i="2"/>
</calcChain>
</file>

<file path=xl/sharedStrings.xml><?xml version="1.0" encoding="utf-8"?>
<sst xmlns="http://schemas.openxmlformats.org/spreadsheetml/2006/main" count="233" uniqueCount="114">
  <si>
    <t>別紙３（⑩）</t>
    <rPh sb="0" eb="2">
      <t>ベッシ</t>
    </rPh>
    <phoneticPr fontId="3"/>
  </si>
  <si>
    <t>わたつみの里  資金収支明細書</t>
    <phoneticPr fontId="3"/>
  </si>
  <si>
    <t>（自）令和6年4月1日  （至）令和7年3月31日</t>
    <phoneticPr fontId="2"/>
  </si>
  <si>
    <t>（単位：円）</t>
    <phoneticPr fontId="3"/>
  </si>
  <si>
    <t>勘定科目</t>
    <rPh sb="0" eb="2">
      <t>カンジョウ</t>
    </rPh>
    <rPh sb="2" eb="4">
      <t>カモク</t>
    </rPh>
    <phoneticPr fontId="3"/>
  </si>
  <si>
    <t>サービス区分</t>
  </si>
  <si>
    <t>合計</t>
    <rPh sb="0" eb="2">
      <t>ゴウケイ</t>
    </rPh>
    <phoneticPr fontId="1"/>
  </si>
  <si>
    <t>内部取引
消去</t>
    <rPh sb="0" eb="2">
      <t>ナイブ</t>
    </rPh>
    <rPh sb="2" eb="4">
      <t>トリヒキ</t>
    </rPh>
    <rPh sb="5" eb="7">
      <t>ショウキョ</t>
    </rPh>
    <phoneticPr fontId="1"/>
  </si>
  <si>
    <t>拠点区分合計</t>
    <rPh sb="0" eb="2">
      <t>キョテン</t>
    </rPh>
    <rPh sb="2" eb="4">
      <t>クブン</t>
    </rPh>
    <rPh sb="4" eb="6">
      <t>ゴウケイ</t>
    </rPh>
    <phoneticPr fontId="1"/>
  </si>
  <si>
    <t>本部経理区分_社会福祉法人　わたつみ会</t>
    <phoneticPr fontId="2"/>
  </si>
  <si>
    <t>障害者支援施設（施設入所支援）_障がい者支援施設　わたつみの里</t>
  </si>
  <si>
    <t>障害者支援施設（生活介護）_わたつみの里　生活介護事業所</t>
  </si>
  <si>
    <t>障害福祉サービス事業（居宅介護）_スマイルサポート　わたつみ</t>
  </si>
  <si>
    <t>障害福祉サービス事業（同行援護）_スマイルサポート　わたつみ</t>
  </si>
  <si>
    <t>障害福祉サービス事業（行動援護）_スマイルサポート　わたつみ</t>
  </si>
  <si>
    <t>障害福祉サービス事業（短期入所）_障がい者支援施設　わたつみの里</t>
  </si>
  <si>
    <t>計画相談支援_わたつみの里　相談支援事業所</t>
  </si>
  <si>
    <t>移動支援事業_スマイルサポート　わたつみ</t>
  </si>
  <si>
    <t>（公益）その他所轄庁が認めた事業_わたつみの里　日中一時支援事業所</t>
  </si>
  <si>
    <t>事業活動による収支</t>
  </si>
  <si>
    <t>収入</t>
  </si>
  <si>
    <t>障害福祉サービス等事業収入</t>
  </si>
  <si>
    <t>　自立支援給付費収入</t>
  </si>
  <si>
    <t>　　介護給付費収入</t>
  </si>
  <si>
    <t>　　計画相談支援給付費収入</t>
  </si>
  <si>
    <t>　利用者負担金収入</t>
  </si>
  <si>
    <t>　補足給付費収入</t>
  </si>
  <si>
    <t>　　特定障害者特別給付費収入</t>
  </si>
  <si>
    <t>　特定費用収入</t>
  </si>
  <si>
    <t>　その他の事業収入</t>
  </si>
  <si>
    <t>　　補助金事業収入（公費）</t>
  </si>
  <si>
    <t>　　受託事業収入（公費）</t>
  </si>
  <si>
    <t>　　受託事業収入（一般）</t>
  </si>
  <si>
    <t>　　その他の事業収入</t>
  </si>
  <si>
    <t>（何）事業収入</t>
  </si>
  <si>
    <t>経常経費寄附金収入</t>
  </si>
  <si>
    <t>受取利息配当金収入</t>
  </si>
  <si>
    <t>社会福祉連携推進業務貸付金受取利息収入</t>
  </si>
  <si>
    <t>その他の収入</t>
  </si>
  <si>
    <t>　受入研修費収入</t>
  </si>
  <si>
    <t>　利用者等外給食費収入</t>
  </si>
  <si>
    <t>　雑収入</t>
  </si>
  <si>
    <t>事業活動収入計（１）</t>
  </si>
  <si>
    <t>支出</t>
  </si>
  <si>
    <t>人件費支出</t>
  </si>
  <si>
    <t>　役員報酬支出</t>
  </si>
  <si>
    <t>　職員給料支出</t>
  </si>
  <si>
    <t>　職員賞与支出</t>
  </si>
  <si>
    <t>　非常勤職員給与支出</t>
  </si>
  <si>
    <t>　派遣職員費支出</t>
  </si>
  <si>
    <t>　退職給付支出</t>
  </si>
  <si>
    <t>　法定福利費支出</t>
  </si>
  <si>
    <t>事業費支出</t>
  </si>
  <si>
    <t>　給食費支出</t>
  </si>
  <si>
    <t>　保健衛生費支出</t>
  </si>
  <si>
    <t>　教養娯楽費支出</t>
  </si>
  <si>
    <t>　水道光熱費支出</t>
  </si>
  <si>
    <t>　消耗器具備品費支出</t>
  </si>
  <si>
    <t>　保険料支出</t>
  </si>
  <si>
    <t>　賃借料支出</t>
  </si>
  <si>
    <t>　教育指導費支出</t>
  </si>
  <si>
    <t>　車輌費支出</t>
  </si>
  <si>
    <t>　雑支出</t>
  </si>
  <si>
    <t>事務費支出</t>
  </si>
  <si>
    <t>　福利厚生費支出</t>
  </si>
  <si>
    <t>　職員被服費支出</t>
  </si>
  <si>
    <t>　旅費交通費支出</t>
  </si>
  <si>
    <t>　研修研究費支出</t>
  </si>
  <si>
    <t>　事務消耗品費支出</t>
  </si>
  <si>
    <t>　印刷製本費支出</t>
  </si>
  <si>
    <t>　修繕費支出</t>
  </si>
  <si>
    <t>　通信運搬費支出</t>
  </si>
  <si>
    <t>　広報費支出</t>
  </si>
  <si>
    <t>　業務委託費支出</t>
  </si>
  <si>
    <t>　手数料支出</t>
  </si>
  <si>
    <t>　租税公課支出</t>
  </si>
  <si>
    <t>　保守料支出</t>
  </si>
  <si>
    <t>　渉外費支出</t>
  </si>
  <si>
    <t>　諸会費支出</t>
  </si>
  <si>
    <t>その他の支出</t>
  </si>
  <si>
    <t>　利用者等外給食費支出</t>
  </si>
  <si>
    <t>事業活動支出計（２）</t>
  </si>
  <si>
    <t>事業活動資金収支差額（３）＝（１）－（２）</t>
  </si>
  <si>
    <t>施設整備等による収支</t>
  </si>
  <si>
    <t>社会福祉連携推進業務設備資金借入金収入</t>
  </si>
  <si>
    <t>固定資産売却収入</t>
  </si>
  <si>
    <t>　車輌運搬具売却収入</t>
  </si>
  <si>
    <t>施設整備等収入計（４）</t>
  </si>
  <si>
    <t>設備資金借入金元金償還支出</t>
  </si>
  <si>
    <t>社会福祉連携推進業務設備資金借入金元金償還支出</t>
  </si>
  <si>
    <t>固定資産取得支出</t>
  </si>
  <si>
    <t>　建物取得支出</t>
  </si>
  <si>
    <t>　器具及び備品取得支出</t>
  </si>
  <si>
    <t>施設整備等支出計（５）</t>
  </si>
  <si>
    <t>施設整備等資金収支差額（６）＝（４）－（５）</t>
  </si>
  <si>
    <t>その他の活動による収支</t>
  </si>
  <si>
    <t>社会福祉連携推進業務長期運営資金借入金収入</t>
  </si>
  <si>
    <t>社会福祉連携推進業務長期貸付金回収収入</t>
  </si>
  <si>
    <t>拠点区分間繰入金収入</t>
  </si>
  <si>
    <t>サービス区分間繰入金収入</t>
  </si>
  <si>
    <t>その他の活動収入計（７）</t>
  </si>
  <si>
    <t>社会福祉連携推進業務長期運営資金借入金元金償還支出</t>
  </si>
  <si>
    <t>社会福祉連携推進業務長期貸付金支出</t>
  </si>
  <si>
    <t>積立資産支出</t>
  </si>
  <si>
    <t>　（何）積立資産支出</t>
  </si>
  <si>
    <t>拠点区分間繰入金支出</t>
  </si>
  <si>
    <t>サービス区分間繰入金支出</t>
  </si>
  <si>
    <t>その他の活動支出計（８）</t>
  </si>
  <si>
    <t>その他の活動資金収支差額（９）＝（７）－（８）</t>
  </si>
  <si>
    <t>当期資金収支差額合計（１０）＝（３）＋（６）＋（９）</t>
    <phoneticPr fontId="2"/>
  </si>
  <si>
    <t>前期末支払資金残高（１１）</t>
    <phoneticPr fontId="2"/>
  </si>
  <si>
    <t>当期末支払資金残高（１０）＋（１１）</t>
    <phoneticPr fontId="2"/>
  </si>
  <si>
    <t>さくらルーム  資金収支明細書</t>
    <phoneticPr fontId="3"/>
  </si>
  <si>
    <t>子育て支援に関する事業_東福岡特別支援学校放課後等支援事業　さくらルーム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</si>
</sst>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);[Red]\-#,##0_)"/>
  </numFmts>
  <fonts count="10" x14ac:knownFonts="1">
    <font>
      <sz val="11"/>
      <color theme="1"/>
      <name val="游ゴシック"/>
      <family val="2"/>
      <charset val="128"/>
      <scheme val="minor"/>
    </font>
    <font>
      <sz val="16"/>
      <color theme="1"/>
      <name val="Meiryo UI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0"/>
      <color theme="1"/>
      <name val="Meiryo UI"/>
      <family val="3"/>
      <charset val="128"/>
    </font>
    <font>
      <sz val="11"/>
      <name val="ＭＳ Ｐゴシック"/>
      <family val="3"/>
      <charset val="128"/>
    </font>
    <font>
      <sz val="10"/>
      <name val="Meiryo UI"/>
      <family val="3"/>
      <charset val="128"/>
    </font>
    <font>
      <sz val="11"/>
      <name val="ＭＳ ゴシック"/>
      <family val="3"/>
      <charset val="128"/>
    </font>
    <font>
      <sz val="11"/>
      <color rgb="FF000000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indexed="64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3">
    <xf numFmtId="0" fontId="0" fillId="0" borderId="0">
      <alignment vertical="center"/>
    </xf>
    <xf numFmtId="0" fontId="6" fillId="0" borderId="0"/>
    <xf numFmtId="0" fontId="8" fillId="0" borderId="0">
      <alignment horizontal="left" vertical="top"/>
    </xf>
  </cellStyleXfs>
  <cellXfs count="39">
    <xf numFmtId="0" fontId="0" fillId="0" borderId="0" xfId="0">
      <alignment vertical="center"/>
    </xf>
    <xf numFmtId="0" fontId="1" fillId="0" borderId="0" xfId="0" applyFont="1" applyAlignment="1">
      <alignment horizontal="center" vertical="center" shrinkToFit="1"/>
    </xf>
    <xf numFmtId="0" fontId="1" fillId="0" borderId="0" xfId="0" applyFont="1" applyAlignment="1">
      <alignment vertical="center" shrinkToFit="1"/>
    </xf>
    <xf numFmtId="0" fontId="1" fillId="0" borderId="0" xfId="0" applyFont="1" applyAlignment="1">
      <alignment horizontal="right" vertical="center" shrinkToFit="1"/>
    </xf>
    <xf numFmtId="0" fontId="1" fillId="0" borderId="0" xfId="0" applyFont="1" applyAlignment="1">
      <alignment horizontal="center" vertical="center" shrinkToFit="1"/>
    </xf>
    <xf numFmtId="0" fontId="1" fillId="0" borderId="0" xfId="0" applyFont="1" applyAlignment="1" applyProtection="1">
      <alignment horizontal="center" vertical="center" shrinkToFit="1"/>
      <protection locked="0"/>
    </xf>
    <xf numFmtId="0" fontId="4" fillId="0" borderId="0" xfId="0" applyFont="1" applyAlignment="1">
      <alignment horizontal="center" vertical="center" shrinkToFit="1"/>
    </xf>
    <xf numFmtId="0" fontId="5" fillId="0" borderId="0" xfId="0" applyFont="1">
      <alignment vertical="center"/>
    </xf>
    <xf numFmtId="0" fontId="7" fillId="0" borderId="1" xfId="1" applyFont="1" applyBorder="1" applyAlignment="1">
      <alignment horizontal="center" vertical="center" shrinkToFit="1"/>
    </xf>
    <xf numFmtId="0" fontId="7" fillId="0" borderId="2" xfId="1" applyFont="1" applyBorder="1" applyAlignment="1">
      <alignment horizontal="center" vertical="center" shrinkToFit="1"/>
    </xf>
    <xf numFmtId="0" fontId="7" fillId="0" borderId="3" xfId="1" applyFont="1" applyBorder="1" applyAlignment="1">
      <alignment horizontal="center" vertical="center" shrinkToFit="1"/>
    </xf>
    <xf numFmtId="0" fontId="7" fillId="0" borderId="4" xfId="1" applyFont="1" applyBorder="1" applyAlignment="1">
      <alignment horizontal="center" vertical="center" shrinkToFit="1"/>
    </xf>
    <xf numFmtId="0" fontId="0" fillId="0" borderId="4" xfId="0" applyBorder="1" applyAlignment="1">
      <alignment horizontal="center" vertical="center" shrinkToFit="1"/>
    </xf>
    <xf numFmtId="0" fontId="7" fillId="0" borderId="5" xfId="1" applyFont="1" applyBorder="1" applyAlignment="1">
      <alignment horizontal="center" vertical="center" shrinkToFit="1"/>
    </xf>
    <xf numFmtId="0" fontId="7" fillId="0" borderId="6" xfId="1" applyFont="1" applyBorder="1" applyAlignment="1">
      <alignment horizontal="center" vertical="center" shrinkToFit="1"/>
    </xf>
    <xf numFmtId="0" fontId="7" fillId="0" borderId="7" xfId="1" applyFont="1" applyBorder="1" applyAlignment="1">
      <alignment horizontal="center" vertical="center" shrinkToFit="1"/>
    </xf>
    <xf numFmtId="0" fontId="7" fillId="0" borderId="8" xfId="1" applyFont="1" applyBorder="1" applyAlignment="1">
      <alignment horizontal="center" vertical="center" shrinkToFit="1"/>
    </xf>
    <xf numFmtId="0" fontId="7" fillId="0" borderId="9" xfId="1" applyFont="1" applyBorder="1" applyAlignment="1">
      <alignment horizontal="center" vertical="center" wrapText="1" shrinkToFit="1"/>
    </xf>
    <xf numFmtId="0" fontId="7" fillId="0" borderId="10" xfId="1" applyFont="1" applyBorder="1" applyAlignment="1">
      <alignment horizontal="center" vertical="center" wrapText="1" shrinkToFit="1"/>
    </xf>
    <xf numFmtId="0" fontId="7" fillId="0" borderId="10" xfId="1" applyFont="1" applyBorder="1" applyAlignment="1">
      <alignment horizontal="center" vertical="center" shrinkToFit="1"/>
    </xf>
    <xf numFmtId="0" fontId="7" fillId="0" borderId="5" xfId="2" applyFont="1" applyBorder="1" applyAlignment="1">
      <alignment vertical="center" textRotation="255"/>
    </xf>
    <xf numFmtId="0" fontId="7" fillId="0" borderId="5" xfId="2" applyFont="1" applyBorder="1" applyAlignment="1">
      <alignment vertical="center" shrinkToFit="1"/>
    </xf>
    <xf numFmtId="176" fontId="9" fillId="0" borderId="5" xfId="2" applyNumberFormat="1" applyFont="1" applyBorder="1" applyAlignment="1" applyProtection="1">
      <alignment vertical="center" shrinkToFit="1"/>
      <protection locked="0"/>
    </xf>
    <xf numFmtId="0" fontId="7" fillId="0" borderId="11" xfId="2" applyFont="1" applyBorder="1" applyAlignment="1">
      <alignment vertical="center" textRotation="255"/>
    </xf>
    <xf numFmtId="0" fontId="7" fillId="0" borderId="11" xfId="2" applyFont="1" applyBorder="1" applyAlignment="1">
      <alignment vertical="center" shrinkToFit="1"/>
    </xf>
    <xf numFmtId="176" fontId="9" fillId="0" borderId="11" xfId="2" applyNumberFormat="1" applyFont="1" applyBorder="1" applyAlignment="1" applyProtection="1">
      <alignment vertical="center" shrinkToFit="1"/>
      <protection locked="0"/>
    </xf>
    <xf numFmtId="0" fontId="7" fillId="0" borderId="10" xfId="2" applyFont="1" applyBorder="1" applyAlignment="1">
      <alignment vertical="center" textRotation="255"/>
    </xf>
    <xf numFmtId="0" fontId="7" fillId="0" borderId="9" xfId="2" applyFont="1" applyBorder="1" applyAlignment="1">
      <alignment vertical="center" shrinkToFit="1"/>
    </xf>
    <xf numFmtId="176" fontId="9" fillId="0" borderId="9" xfId="2" applyNumberFormat="1" applyFont="1" applyBorder="1" applyAlignment="1" applyProtection="1">
      <alignment vertical="center" shrinkToFit="1"/>
      <protection locked="0"/>
    </xf>
    <xf numFmtId="0" fontId="7" fillId="0" borderId="12" xfId="2" applyFont="1" applyBorder="1" applyAlignment="1">
      <alignment vertical="center"/>
    </xf>
    <xf numFmtId="0" fontId="7" fillId="0" borderId="13" xfId="2" applyFont="1" applyBorder="1" applyAlignment="1">
      <alignment vertical="center" shrinkToFit="1"/>
    </xf>
    <xf numFmtId="176" fontId="9" fillId="0" borderId="13" xfId="2" applyNumberFormat="1" applyFont="1" applyBorder="1" applyAlignment="1" applyProtection="1">
      <alignment vertical="center" shrinkToFit="1"/>
      <protection locked="0"/>
    </xf>
    <xf numFmtId="0" fontId="7" fillId="0" borderId="14" xfId="2" applyFont="1" applyBorder="1" applyAlignment="1">
      <alignment vertical="center"/>
    </xf>
    <xf numFmtId="0" fontId="7" fillId="0" borderId="11" xfId="2" applyFont="1" applyBorder="1" applyAlignment="1">
      <alignment vertical="top" shrinkToFit="1"/>
    </xf>
    <xf numFmtId="176" fontId="9" fillId="0" borderId="11" xfId="2" applyNumberFormat="1" applyFont="1" applyBorder="1" applyAlignment="1" applyProtection="1">
      <alignment vertical="top" shrinkToFit="1"/>
      <protection locked="0"/>
    </xf>
    <xf numFmtId="0" fontId="7" fillId="0" borderId="11" xfId="2" applyFont="1" applyBorder="1" applyAlignment="1">
      <alignment horizontal="left" vertical="top" shrinkToFit="1"/>
    </xf>
    <xf numFmtId="0" fontId="7" fillId="0" borderId="9" xfId="2" applyFont="1" applyBorder="1" applyAlignment="1">
      <alignment vertical="top" shrinkToFit="1"/>
    </xf>
    <xf numFmtId="176" fontId="9" fillId="0" borderId="9" xfId="2" applyNumberFormat="1" applyFont="1" applyBorder="1" applyAlignment="1" applyProtection="1">
      <alignment vertical="top" shrinkToFit="1"/>
      <protection locked="0"/>
    </xf>
    <xf numFmtId="0" fontId="7" fillId="0" borderId="9" xfId="1" applyFont="1" applyBorder="1" applyAlignment="1">
      <alignment horizontal="center" vertical="center" shrinkToFit="1"/>
    </xf>
  </cellXfs>
  <cellStyles count="3">
    <cellStyle name="標準" xfId="0" builtinId="0"/>
    <cellStyle name="標準 2" xfId="2" xr:uid="{AD4965F9-12D3-44CD-8AC7-5CC4239F7A4B}"/>
    <cellStyle name="標準 3" xfId="1" xr:uid="{A074E5E0-03ED-4DEA-BF3D-41299D84FAD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99331E-B676-4057-A0CA-F627109DDAAF}">
  <sheetPr>
    <pageSetUpPr fitToPage="1"/>
  </sheetPr>
  <dimension ref="B1:Q99"/>
  <sheetViews>
    <sheetView showGridLines="0" workbookViewId="0"/>
  </sheetViews>
  <sheetFormatPr defaultRowHeight="18" x14ac:dyDescent="0.55000000000000004"/>
  <cols>
    <col min="1" max="1" width="2.83203125" customWidth="1"/>
    <col min="2" max="3" width="2.75" customWidth="1"/>
    <col min="4" max="4" width="42.25" customWidth="1"/>
    <col min="5" max="17" width="19.75" customWidth="1"/>
  </cols>
  <sheetData>
    <row r="1" spans="2:17" ht="22" x14ac:dyDescent="0.55000000000000004"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P1" s="2"/>
      <c r="Q1" s="3" t="s">
        <v>0</v>
      </c>
    </row>
    <row r="2" spans="2:17" ht="22" x14ac:dyDescent="0.55000000000000004">
      <c r="B2" s="4" t="s">
        <v>1</v>
      </c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</row>
    <row r="3" spans="2:17" ht="22" x14ac:dyDescent="0.55000000000000004">
      <c r="B3" s="5" t="s">
        <v>2</v>
      </c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</row>
    <row r="4" spans="2:17" x14ac:dyDescent="0.55000000000000004"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7"/>
      <c r="P4" s="7"/>
      <c r="Q4" s="6" t="s">
        <v>3</v>
      </c>
    </row>
    <row r="5" spans="2:17" x14ac:dyDescent="0.55000000000000004">
      <c r="B5" s="8" t="s">
        <v>4</v>
      </c>
      <c r="C5" s="9"/>
      <c r="D5" s="10"/>
      <c r="E5" s="11" t="s">
        <v>5</v>
      </c>
      <c r="F5" s="12"/>
      <c r="G5" s="12"/>
      <c r="H5" s="12"/>
      <c r="I5" s="12"/>
      <c r="J5" s="12"/>
      <c r="K5" s="12"/>
      <c r="L5" s="12"/>
      <c r="M5" s="12"/>
      <c r="N5" s="12"/>
      <c r="O5" s="13" t="s">
        <v>6</v>
      </c>
      <c r="P5" s="13" t="s">
        <v>7</v>
      </c>
      <c r="Q5" s="13" t="s">
        <v>8</v>
      </c>
    </row>
    <row r="6" spans="2:17" ht="94.5" x14ac:dyDescent="0.55000000000000004">
      <c r="B6" s="14"/>
      <c r="C6" s="15"/>
      <c r="D6" s="16"/>
      <c r="E6" s="17" t="s">
        <v>9</v>
      </c>
      <c r="F6" s="18" t="s">
        <v>10</v>
      </c>
      <c r="G6" s="18" t="s">
        <v>11</v>
      </c>
      <c r="H6" s="18" t="s">
        <v>12</v>
      </c>
      <c r="I6" s="18" t="s">
        <v>13</v>
      </c>
      <c r="J6" s="18" t="s">
        <v>14</v>
      </c>
      <c r="K6" s="18" t="s">
        <v>15</v>
      </c>
      <c r="L6" s="18" t="s">
        <v>16</v>
      </c>
      <c r="M6" s="18" t="s">
        <v>17</v>
      </c>
      <c r="N6" s="18" t="s">
        <v>18</v>
      </c>
      <c r="O6" s="19"/>
      <c r="P6" s="19"/>
      <c r="Q6" s="19"/>
    </row>
    <row r="7" spans="2:17" x14ac:dyDescent="0.55000000000000004">
      <c r="B7" s="20" t="s">
        <v>19</v>
      </c>
      <c r="C7" s="20" t="s">
        <v>20</v>
      </c>
      <c r="D7" s="21" t="s">
        <v>21</v>
      </c>
      <c r="E7" s="22">
        <f>+E8+E11+E12+E14+E15</f>
        <v>0</v>
      </c>
      <c r="F7" s="22">
        <f>+F8+F11+F12+F14+F15</f>
        <v>101800491</v>
      </c>
      <c r="G7" s="22">
        <f>+G8+G11+G12+G14+G15</f>
        <v>96875826</v>
      </c>
      <c r="H7" s="22">
        <f>+H8+H11+H12+H14+H15</f>
        <v>0</v>
      </c>
      <c r="I7" s="22">
        <f>+I8+I11+I12+I14+I15</f>
        <v>0</v>
      </c>
      <c r="J7" s="22">
        <f>+J8+J11+J12+J14+J15</f>
        <v>0</v>
      </c>
      <c r="K7" s="22">
        <f>+K8+K11+K12+K14+K15</f>
        <v>2121149</v>
      </c>
      <c r="L7" s="22">
        <f>+L8+L11+L12+L14+L15</f>
        <v>0</v>
      </c>
      <c r="M7" s="22">
        <f>+M8+M11+M12+M14+M15</f>
        <v>0</v>
      </c>
      <c r="N7" s="22">
        <f>+N8+N11+N12+N14+N15</f>
        <v>19012</v>
      </c>
      <c r="O7" s="22">
        <f>+E7+F7+G7+H7+I7+J7+K7+L7+M7+N7</f>
        <v>200816478</v>
      </c>
      <c r="P7" s="22">
        <f>+P8+P11+P12+P14+P15</f>
        <v>0</v>
      </c>
      <c r="Q7" s="22">
        <f>O7-ABS(P7)</f>
        <v>200816478</v>
      </c>
    </row>
    <row r="8" spans="2:17" x14ac:dyDescent="0.55000000000000004">
      <c r="B8" s="23"/>
      <c r="C8" s="23"/>
      <c r="D8" s="24" t="s">
        <v>22</v>
      </c>
      <c r="E8" s="25">
        <f>+E9+E10</f>
        <v>0</v>
      </c>
      <c r="F8" s="25">
        <f>+F9+F10</f>
        <v>82349869</v>
      </c>
      <c r="G8" s="25">
        <f>+G9+G10</f>
        <v>96573546</v>
      </c>
      <c r="H8" s="25">
        <f>+H9+H10</f>
        <v>0</v>
      </c>
      <c r="I8" s="25">
        <f>+I9+I10</f>
        <v>0</v>
      </c>
      <c r="J8" s="25">
        <f>+J9+J10</f>
        <v>0</v>
      </c>
      <c r="K8" s="25">
        <f>+K9+K10</f>
        <v>1964682</v>
      </c>
      <c r="L8" s="25">
        <f>+L9+L10</f>
        <v>0</v>
      </c>
      <c r="M8" s="25">
        <f>+M9+M10</f>
        <v>0</v>
      </c>
      <c r="N8" s="25">
        <f>+N9+N10</f>
        <v>17600</v>
      </c>
      <c r="O8" s="25">
        <f t="shared" ref="O8:O71" si="0">+E8+F8+G8+H8+I8+J8+K8+L8+M8+N8</f>
        <v>180905697</v>
      </c>
      <c r="P8" s="25">
        <f>+P9+P10</f>
        <v>0</v>
      </c>
      <c r="Q8" s="25">
        <f t="shared" ref="Q8:Q71" si="1">O8-ABS(P8)</f>
        <v>180905697</v>
      </c>
    </row>
    <row r="9" spans="2:17" x14ac:dyDescent="0.55000000000000004">
      <c r="B9" s="23"/>
      <c r="C9" s="23"/>
      <c r="D9" s="24" t="s">
        <v>23</v>
      </c>
      <c r="E9" s="25"/>
      <c r="F9" s="25">
        <v>82349869</v>
      </c>
      <c r="G9" s="25">
        <v>96573546</v>
      </c>
      <c r="H9" s="25"/>
      <c r="I9" s="25"/>
      <c r="J9" s="25"/>
      <c r="K9" s="25">
        <v>1964682</v>
      </c>
      <c r="L9" s="25"/>
      <c r="M9" s="25"/>
      <c r="N9" s="25">
        <v>17600</v>
      </c>
      <c r="O9" s="25">
        <f t="shared" si="0"/>
        <v>180905697</v>
      </c>
      <c r="P9" s="25"/>
      <c r="Q9" s="25">
        <f t="shared" si="1"/>
        <v>180905697</v>
      </c>
    </row>
    <row r="10" spans="2:17" x14ac:dyDescent="0.55000000000000004">
      <c r="B10" s="23"/>
      <c r="C10" s="23"/>
      <c r="D10" s="24" t="s">
        <v>24</v>
      </c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>
        <f t="shared" si="0"/>
        <v>0</v>
      </c>
      <c r="P10" s="25"/>
      <c r="Q10" s="25">
        <f t="shared" si="1"/>
        <v>0</v>
      </c>
    </row>
    <row r="11" spans="2:17" x14ac:dyDescent="0.55000000000000004">
      <c r="B11" s="23"/>
      <c r="C11" s="23"/>
      <c r="D11" s="24" t="s">
        <v>25</v>
      </c>
      <c r="E11" s="25"/>
      <c r="F11" s="25"/>
      <c r="G11" s="25">
        <v>302280</v>
      </c>
      <c r="H11" s="25"/>
      <c r="I11" s="25"/>
      <c r="J11" s="25"/>
      <c r="K11" s="25">
        <v>156467</v>
      </c>
      <c r="L11" s="25"/>
      <c r="M11" s="25"/>
      <c r="N11" s="25">
        <v>1412</v>
      </c>
      <c r="O11" s="25">
        <f t="shared" si="0"/>
        <v>460159</v>
      </c>
      <c r="P11" s="25"/>
      <c r="Q11" s="25">
        <f t="shared" si="1"/>
        <v>460159</v>
      </c>
    </row>
    <row r="12" spans="2:17" x14ac:dyDescent="0.55000000000000004">
      <c r="B12" s="23"/>
      <c r="C12" s="23"/>
      <c r="D12" s="24" t="s">
        <v>26</v>
      </c>
      <c r="E12" s="25">
        <f>+E13</f>
        <v>0</v>
      </c>
      <c r="F12" s="25">
        <f>+F13</f>
        <v>4220803</v>
      </c>
      <c r="G12" s="25">
        <f>+G13</f>
        <v>0</v>
      </c>
      <c r="H12" s="25">
        <f>+H13</f>
        <v>0</v>
      </c>
      <c r="I12" s="25">
        <f>+I13</f>
        <v>0</v>
      </c>
      <c r="J12" s="25">
        <f>+J13</f>
        <v>0</v>
      </c>
      <c r="K12" s="25">
        <f>+K13</f>
        <v>0</v>
      </c>
      <c r="L12" s="25">
        <f>+L13</f>
        <v>0</v>
      </c>
      <c r="M12" s="25">
        <f>+M13</f>
        <v>0</v>
      </c>
      <c r="N12" s="25">
        <f>+N13</f>
        <v>0</v>
      </c>
      <c r="O12" s="25">
        <f t="shared" si="0"/>
        <v>4220803</v>
      </c>
      <c r="P12" s="25">
        <f>+P13</f>
        <v>0</v>
      </c>
      <c r="Q12" s="25">
        <f t="shared" si="1"/>
        <v>4220803</v>
      </c>
    </row>
    <row r="13" spans="2:17" x14ac:dyDescent="0.55000000000000004">
      <c r="B13" s="23"/>
      <c r="C13" s="23"/>
      <c r="D13" s="24" t="s">
        <v>27</v>
      </c>
      <c r="E13" s="25"/>
      <c r="F13" s="25">
        <v>4220803</v>
      </c>
      <c r="G13" s="25"/>
      <c r="H13" s="25"/>
      <c r="I13" s="25"/>
      <c r="J13" s="25"/>
      <c r="K13" s="25"/>
      <c r="L13" s="25"/>
      <c r="M13" s="25"/>
      <c r="N13" s="25"/>
      <c r="O13" s="25">
        <f t="shared" si="0"/>
        <v>4220803</v>
      </c>
      <c r="P13" s="25"/>
      <c r="Q13" s="25">
        <f t="shared" si="1"/>
        <v>4220803</v>
      </c>
    </row>
    <row r="14" spans="2:17" x14ac:dyDescent="0.55000000000000004">
      <c r="B14" s="23"/>
      <c r="C14" s="23"/>
      <c r="D14" s="24" t="s">
        <v>28</v>
      </c>
      <c r="E14" s="25"/>
      <c r="F14" s="25">
        <v>14645815</v>
      </c>
      <c r="G14" s="25"/>
      <c r="H14" s="25"/>
      <c r="I14" s="25"/>
      <c r="J14" s="25"/>
      <c r="K14" s="25"/>
      <c r="L14" s="25"/>
      <c r="M14" s="25"/>
      <c r="N14" s="25"/>
      <c r="O14" s="25">
        <f t="shared" si="0"/>
        <v>14645815</v>
      </c>
      <c r="P14" s="25"/>
      <c r="Q14" s="25">
        <f t="shared" si="1"/>
        <v>14645815</v>
      </c>
    </row>
    <row r="15" spans="2:17" x14ac:dyDescent="0.55000000000000004">
      <c r="B15" s="23"/>
      <c r="C15" s="23"/>
      <c r="D15" s="24" t="s">
        <v>29</v>
      </c>
      <c r="E15" s="25">
        <f>+E16+E17+E18+E19</f>
        <v>0</v>
      </c>
      <c r="F15" s="25">
        <f>+F16+F17+F18+F19</f>
        <v>584004</v>
      </c>
      <c r="G15" s="25">
        <f>+G16+G17+G18+G19</f>
        <v>0</v>
      </c>
      <c r="H15" s="25">
        <f>+H16+H17+H18+H19</f>
        <v>0</v>
      </c>
      <c r="I15" s="25">
        <f>+I16+I17+I18+I19</f>
        <v>0</v>
      </c>
      <c r="J15" s="25">
        <f>+J16+J17+J18+J19</f>
        <v>0</v>
      </c>
      <c r="K15" s="25">
        <f>+K16+K17+K18+K19</f>
        <v>0</v>
      </c>
      <c r="L15" s="25">
        <f>+L16+L17+L18+L19</f>
        <v>0</v>
      </c>
      <c r="M15" s="25">
        <f>+M16+M17+M18+M19</f>
        <v>0</v>
      </c>
      <c r="N15" s="25">
        <f>+N16+N17+N18+N19</f>
        <v>0</v>
      </c>
      <c r="O15" s="25">
        <f t="shared" si="0"/>
        <v>584004</v>
      </c>
      <c r="P15" s="25">
        <f>+P16+P17+P18+P19</f>
        <v>0</v>
      </c>
      <c r="Q15" s="25">
        <f t="shared" si="1"/>
        <v>584004</v>
      </c>
    </row>
    <row r="16" spans="2:17" x14ac:dyDescent="0.55000000000000004">
      <c r="B16" s="23"/>
      <c r="C16" s="23"/>
      <c r="D16" s="24" t="s">
        <v>30</v>
      </c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>
        <f t="shared" si="0"/>
        <v>0</v>
      </c>
      <c r="P16" s="25"/>
      <c r="Q16" s="25">
        <f t="shared" si="1"/>
        <v>0</v>
      </c>
    </row>
    <row r="17" spans="2:17" x14ac:dyDescent="0.55000000000000004">
      <c r="B17" s="23"/>
      <c r="C17" s="23"/>
      <c r="D17" s="24" t="s">
        <v>31</v>
      </c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>
        <f t="shared" si="0"/>
        <v>0</v>
      </c>
      <c r="P17" s="25"/>
      <c r="Q17" s="25">
        <f t="shared" si="1"/>
        <v>0</v>
      </c>
    </row>
    <row r="18" spans="2:17" x14ac:dyDescent="0.55000000000000004">
      <c r="B18" s="23"/>
      <c r="C18" s="23"/>
      <c r="D18" s="24" t="s">
        <v>32</v>
      </c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>
        <f t="shared" si="0"/>
        <v>0</v>
      </c>
      <c r="P18" s="25"/>
      <c r="Q18" s="25">
        <f t="shared" si="1"/>
        <v>0</v>
      </c>
    </row>
    <row r="19" spans="2:17" x14ac:dyDescent="0.55000000000000004">
      <c r="B19" s="23"/>
      <c r="C19" s="23"/>
      <c r="D19" s="24" t="s">
        <v>33</v>
      </c>
      <c r="E19" s="25"/>
      <c r="F19" s="25">
        <v>584004</v>
      </c>
      <c r="G19" s="25"/>
      <c r="H19" s="25"/>
      <c r="I19" s="25"/>
      <c r="J19" s="25"/>
      <c r="K19" s="25"/>
      <c r="L19" s="25"/>
      <c r="M19" s="25"/>
      <c r="N19" s="25"/>
      <c r="O19" s="25">
        <f t="shared" si="0"/>
        <v>584004</v>
      </c>
      <c r="P19" s="25"/>
      <c r="Q19" s="25">
        <f t="shared" si="1"/>
        <v>584004</v>
      </c>
    </row>
    <row r="20" spans="2:17" x14ac:dyDescent="0.55000000000000004">
      <c r="B20" s="23"/>
      <c r="C20" s="23"/>
      <c r="D20" s="24" t="s">
        <v>34</v>
      </c>
      <c r="E20" s="25">
        <f>+E21</f>
        <v>0</v>
      </c>
      <c r="F20" s="25">
        <f>+F21</f>
        <v>0</v>
      </c>
      <c r="G20" s="25">
        <f>+G21</f>
        <v>0</v>
      </c>
      <c r="H20" s="25">
        <f>+H21</f>
        <v>0</v>
      </c>
      <c r="I20" s="25">
        <f>+I21</f>
        <v>0</v>
      </c>
      <c r="J20" s="25">
        <f>+J21</f>
        <v>0</v>
      </c>
      <c r="K20" s="25">
        <f>+K21</f>
        <v>0</v>
      </c>
      <c r="L20" s="25">
        <f>+L21</f>
        <v>0</v>
      </c>
      <c r="M20" s="25">
        <f>+M21</f>
        <v>0</v>
      </c>
      <c r="N20" s="25">
        <f>+N21</f>
        <v>0</v>
      </c>
      <c r="O20" s="25">
        <f t="shared" si="0"/>
        <v>0</v>
      </c>
      <c r="P20" s="25">
        <f>+P21</f>
        <v>0</v>
      </c>
      <c r="Q20" s="25">
        <f t="shared" si="1"/>
        <v>0</v>
      </c>
    </row>
    <row r="21" spans="2:17" x14ac:dyDescent="0.55000000000000004">
      <c r="B21" s="23"/>
      <c r="C21" s="23"/>
      <c r="D21" s="24" t="s">
        <v>29</v>
      </c>
      <c r="E21" s="25">
        <f>+E22</f>
        <v>0</v>
      </c>
      <c r="F21" s="25">
        <f>+F22</f>
        <v>0</v>
      </c>
      <c r="G21" s="25">
        <f>+G22</f>
        <v>0</v>
      </c>
      <c r="H21" s="25">
        <f>+H22</f>
        <v>0</v>
      </c>
      <c r="I21" s="25">
        <f>+I22</f>
        <v>0</v>
      </c>
      <c r="J21" s="25">
        <f>+J22</f>
        <v>0</v>
      </c>
      <c r="K21" s="25">
        <f>+K22</f>
        <v>0</v>
      </c>
      <c r="L21" s="25">
        <f>+L22</f>
        <v>0</v>
      </c>
      <c r="M21" s="25">
        <f>+M22</f>
        <v>0</v>
      </c>
      <c r="N21" s="25">
        <f>+N22</f>
        <v>0</v>
      </c>
      <c r="O21" s="25">
        <f t="shared" si="0"/>
        <v>0</v>
      </c>
      <c r="P21" s="25">
        <f>+P22</f>
        <v>0</v>
      </c>
      <c r="Q21" s="25">
        <f t="shared" si="1"/>
        <v>0</v>
      </c>
    </row>
    <row r="22" spans="2:17" x14ac:dyDescent="0.55000000000000004">
      <c r="B22" s="23"/>
      <c r="C22" s="23"/>
      <c r="D22" s="24" t="s">
        <v>31</v>
      </c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>
        <f t="shared" si="0"/>
        <v>0</v>
      </c>
      <c r="P22" s="25"/>
      <c r="Q22" s="25">
        <f t="shared" si="1"/>
        <v>0</v>
      </c>
    </row>
    <row r="23" spans="2:17" x14ac:dyDescent="0.55000000000000004">
      <c r="B23" s="23"/>
      <c r="C23" s="23"/>
      <c r="D23" s="24" t="s">
        <v>35</v>
      </c>
      <c r="E23" s="25"/>
      <c r="F23" s="25">
        <v>300000</v>
      </c>
      <c r="G23" s="25">
        <v>40000</v>
      </c>
      <c r="H23" s="25"/>
      <c r="I23" s="25"/>
      <c r="J23" s="25"/>
      <c r="K23" s="25"/>
      <c r="L23" s="25"/>
      <c r="M23" s="25"/>
      <c r="N23" s="25"/>
      <c r="O23" s="25">
        <f t="shared" si="0"/>
        <v>340000</v>
      </c>
      <c r="P23" s="25"/>
      <c r="Q23" s="25">
        <f t="shared" si="1"/>
        <v>340000</v>
      </c>
    </row>
    <row r="24" spans="2:17" x14ac:dyDescent="0.55000000000000004">
      <c r="B24" s="23"/>
      <c r="C24" s="23"/>
      <c r="D24" s="24" t="s">
        <v>36</v>
      </c>
      <c r="E24" s="25">
        <v>167</v>
      </c>
      <c r="F24" s="25">
        <v>234</v>
      </c>
      <c r="G24" s="25"/>
      <c r="H24" s="25"/>
      <c r="I24" s="25"/>
      <c r="J24" s="25"/>
      <c r="K24" s="25"/>
      <c r="L24" s="25"/>
      <c r="M24" s="25"/>
      <c r="N24" s="25"/>
      <c r="O24" s="25">
        <f t="shared" si="0"/>
        <v>401</v>
      </c>
      <c r="P24" s="25"/>
      <c r="Q24" s="25">
        <f t="shared" si="1"/>
        <v>401</v>
      </c>
    </row>
    <row r="25" spans="2:17" x14ac:dyDescent="0.55000000000000004">
      <c r="B25" s="23"/>
      <c r="C25" s="23"/>
      <c r="D25" s="24" t="s">
        <v>37</v>
      </c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>
        <f t="shared" si="0"/>
        <v>0</v>
      </c>
      <c r="P25" s="25"/>
      <c r="Q25" s="25">
        <f t="shared" si="1"/>
        <v>0</v>
      </c>
    </row>
    <row r="26" spans="2:17" x14ac:dyDescent="0.55000000000000004">
      <c r="B26" s="23"/>
      <c r="C26" s="23"/>
      <c r="D26" s="24" t="s">
        <v>38</v>
      </c>
      <c r="E26" s="25">
        <f>+E27+E28+E29</f>
        <v>0</v>
      </c>
      <c r="F26" s="25">
        <f>+F27+F28+F29</f>
        <v>1185929</v>
      </c>
      <c r="G26" s="25">
        <f>+G27+G28+G29</f>
        <v>0</v>
      </c>
      <c r="H26" s="25">
        <f>+H27+H28+H29</f>
        <v>0</v>
      </c>
      <c r="I26" s="25">
        <f>+I27+I28+I29</f>
        <v>0</v>
      </c>
      <c r="J26" s="25">
        <f>+J27+J28+J29</f>
        <v>0</v>
      </c>
      <c r="K26" s="25">
        <f>+K27+K28+K29</f>
        <v>0</v>
      </c>
      <c r="L26" s="25">
        <f>+L27+L28+L29</f>
        <v>0</v>
      </c>
      <c r="M26" s="25">
        <f>+M27+M28+M29</f>
        <v>0</v>
      </c>
      <c r="N26" s="25">
        <f>+N27+N28+N29</f>
        <v>0</v>
      </c>
      <c r="O26" s="25">
        <f t="shared" si="0"/>
        <v>1185929</v>
      </c>
      <c r="P26" s="25">
        <f>+P27+P28+P29</f>
        <v>0</v>
      </c>
      <c r="Q26" s="25">
        <f t="shared" si="1"/>
        <v>1185929</v>
      </c>
    </row>
    <row r="27" spans="2:17" x14ac:dyDescent="0.55000000000000004">
      <c r="B27" s="23"/>
      <c r="C27" s="23"/>
      <c r="D27" s="24" t="s">
        <v>39</v>
      </c>
      <c r="E27" s="25"/>
      <c r="F27" s="25"/>
      <c r="G27" s="25"/>
      <c r="H27" s="25"/>
      <c r="I27" s="25"/>
      <c r="J27" s="25"/>
      <c r="K27" s="25"/>
      <c r="L27" s="25"/>
      <c r="M27" s="25"/>
      <c r="N27" s="25"/>
      <c r="O27" s="25">
        <f t="shared" si="0"/>
        <v>0</v>
      </c>
      <c r="P27" s="25"/>
      <c r="Q27" s="25">
        <f t="shared" si="1"/>
        <v>0</v>
      </c>
    </row>
    <row r="28" spans="2:17" x14ac:dyDescent="0.55000000000000004">
      <c r="B28" s="23"/>
      <c r="C28" s="23"/>
      <c r="D28" s="24" t="s">
        <v>40</v>
      </c>
      <c r="E28" s="25"/>
      <c r="F28" s="25">
        <v>286520</v>
      </c>
      <c r="G28" s="25"/>
      <c r="H28" s="25"/>
      <c r="I28" s="25"/>
      <c r="J28" s="25"/>
      <c r="K28" s="25"/>
      <c r="L28" s="25"/>
      <c r="M28" s="25"/>
      <c r="N28" s="25"/>
      <c r="O28" s="25">
        <f t="shared" si="0"/>
        <v>286520</v>
      </c>
      <c r="P28" s="25"/>
      <c r="Q28" s="25">
        <f t="shared" si="1"/>
        <v>286520</v>
      </c>
    </row>
    <row r="29" spans="2:17" x14ac:dyDescent="0.55000000000000004">
      <c r="B29" s="23"/>
      <c r="C29" s="23"/>
      <c r="D29" s="24" t="s">
        <v>41</v>
      </c>
      <c r="E29" s="25"/>
      <c r="F29" s="25">
        <v>899409</v>
      </c>
      <c r="G29" s="25"/>
      <c r="H29" s="25"/>
      <c r="I29" s="25"/>
      <c r="J29" s="25"/>
      <c r="K29" s="25"/>
      <c r="L29" s="25"/>
      <c r="M29" s="25"/>
      <c r="N29" s="25"/>
      <c r="O29" s="25">
        <f t="shared" si="0"/>
        <v>899409</v>
      </c>
      <c r="P29" s="25"/>
      <c r="Q29" s="25">
        <f t="shared" si="1"/>
        <v>899409</v>
      </c>
    </row>
    <row r="30" spans="2:17" x14ac:dyDescent="0.55000000000000004">
      <c r="B30" s="23"/>
      <c r="C30" s="26"/>
      <c r="D30" s="27" t="s">
        <v>42</v>
      </c>
      <c r="E30" s="28">
        <f>+E7+E20+E23+E24+E25+E26</f>
        <v>167</v>
      </c>
      <c r="F30" s="28">
        <f>+F7+F20+F23+F24+F25+F26</f>
        <v>103286654</v>
      </c>
      <c r="G30" s="28">
        <f>+G7+G20+G23+G24+G25+G26</f>
        <v>96915826</v>
      </c>
      <c r="H30" s="28">
        <f>+H7+H20+H23+H24+H25+H26</f>
        <v>0</v>
      </c>
      <c r="I30" s="28">
        <f>+I7+I20+I23+I24+I25+I26</f>
        <v>0</v>
      </c>
      <c r="J30" s="28">
        <f>+J7+J20+J23+J24+J25+J26</f>
        <v>0</v>
      </c>
      <c r="K30" s="28">
        <f>+K7+K20+K23+K24+K25+K26</f>
        <v>2121149</v>
      </c>
      <c r="L30" s="28">
        <f>+L7+L20+L23+L24+L25+L26</f>
        <v>0</v>
      </c>
      <c r="M30" s="28">
        <f>+M7+M20+M23+M24+M25+M26</f>
        <v>0</v>
      </c>
      <c r="N30" s="28">
        <f>+N7+N20+N23+N24+N25+N26</f>
        <v>19012</v>
      </c>
      <c r="O30" s="28">
        <f t="shared" si="0"/>
        <v>202342808</v>
      </c>
      <c r="P30" s="28">
        <f>+P7+P20+P23+P24+P25+P26</f>
        <v>0</v>
      </c>
      <c r="Q30" s="28">
        <f t="shared" si="1"/>
        <v>202342808</v>
      </c>
    </row>
    <row r="31" spans="2:17" x14ac:dyDescent="0.55000000000000004">
      <c r="B31" s="23"/>
      <c r="C31" s="20" t="s">
        <v>43</v>
      </c>
      <c r="D31" s="24" t="s">
        <v>44</v>
      </c>
      <c r="E31" s="25">
        <f>+E32+E33+E34+E35+E36+E37+E38</f>
        <v>250000</v>
      </c>
      <c r="F31" s="25">
        <f>+F32+F33+F34+F35+F36+F37+F38</f>
        <v>50696771</v>
      </c>
      <c r="G31" s="25">
        <f>+G32+G33+G34+G35+G36+G37+G38</f>
        <v>48668893</v>
      </c>
      <c r="H31" s="25">
        <f>+H32+H33+H34+H35+H36+H37+H38</f>
        <v>0</v>
      </c>
      <c r="I31" s="25">
        <f>+I32+I33+I34+I35+I36+I37+I38</f>
        <v>0</v>
      </c>
      <c r="J31" s="25">
        <f>+J32+J33+J34+J35+J36+J37+J38</f>
        <v>0</v>
      </c>
      <c r="K31" s="25">
        <f>+K32+K33+K34+K35+K36+K37+K38</f>
        <v>2027867</v>
      </c>
      <c r="L31" s="25">
        <f>+L32+L33+L34+L35+L36+L37+L38</f>
        <v>0</v>
      </c>
      <c r="M31" s="25">
        <f>+M32+M33+M34+M35+M36+M37+M38</f>
        <v>0</v>
      </c>
      <c r="N31" s="25">
        <f>+N32+N33+N34+N35+N36+N37+N38</f>
        <v>0</v>
      </c>
      <c r="O31" s="25">
        <f t="shared" si="0"/>
        <v>101643531</v>
      </c>
      <c r="P31" s="25">
        <f>+P32+P33+P34+P35+P36+P37+P38</f>
        <v>0</v>
      </c>
      <c r="Q31" s="25">
        <f t="shared" si="1"/>
        <v>101643531</v>
      </c>
    </row>
    <row r="32" spans="2:17" x14ac:dyDescent="0.55000000000000004">
      <c r="B32" s="23"/>
      <c r="C32" s="23"/>
      <c r="D32" s="24" t="s">
        <v>45</v>
      </c>
      <c r="E32" s="25">
        <v>250000</v>
      </c>
      <c r="F32" s="25"/>
      <c r="G32" s="25"/>
      <c r="H32" s="25"/>
      <c r="I32" s="25"/>
      <c r="J32" s="25"/>
      <c r="K32" s="25"/>
      <c r="L32" s="25"/>
      <c r="M32" s="25"/>
      <c r="N32" s="25"/>
      <c r="O32" s="25">
        <f t="shared" si="0"/>
        <v>250000</v>
      </c>
      <c r="P32" s="25"/>
      <c r="Q32" s="25">
        <f t="shared" si="1"/>
        <v>250000</v>
      </c>
    </row>
    <row r="33" spans="2:17" x14ac:dyDescent="0.55000000000000004">
      <c r="B33" s="23"/>
      <c r="C33" s="23"/>
      <c r="D33" s="24" t="s">
        <v>46</v>
      </c>
      <c r="E33" s="25"/>
      <c r="F33" s="25">
        <v>20785526</v>
      </c>
      <c r="G33" s="25">
        <v>19954103</v>
      </c>
      <c r="H33" s="25"/>
      <c r="I33" s="25"/>
      <c r="J33" s="25"/>
      <c r="K33" s="25">
        <v>831420</v>
      </c>
      <c r="L33" s="25"/>
      <c r="M33" s="25"/>
      <c r="N33" s="25"/>
      <c r="O33" s="25">
        <f t="shared" si="0"/>
        <v>41571049</v>
      </c>
      <c r="P33" s="25"/>
      <c r="Q33" s="25">
        <f t="shared" si="1"/>
        <v>41571049</v>
      </c>
    </row>
    <row r="34" spans="2:17" x14ac:dyDescent="0.55000000000000004">
      <c r="B34" s="23"/>
      <c r="C34" s="23"/>
      <c r="D34" s="24" t="s">
        <v>47</v>
      </c>
      <c r="E34" s="25"/>
      <c r="F34" s="25">
        <v>9570756</v>
      </c>
      <c r="G34" s="25">
        <v>9187925</v>
      </c>
      <c r="H34" s="25"/>
      <c r="I34" s="25"/>
      <c r="J34" s="25"/>
      <c r="K34" s="25">
        <v>382830</v>
      </c>
      <c r="L34" s="25"/>
      <c r="M34" s="25"/>
      <c r="N34" s="25"/>
      <c r="O34" s="25">
        <f t="shared" si="0"/>
        <v>19141511</v>
      </c>
      <c r="P34" s="25"/>
      <c r="Q34" s="25">
        <f t="shared" si="1"/>
        <v>19141511</v>
      </c>
    </row>
    <row r="35" spans="2:17" x14ac:dyDescent="0.55000000000000004">
      <c r="B35" s="23"/>
      <c r="C35" s="23"/>
      <c r="D35" s="24" t="s">
        <v>48</v>
      </c>
      <c r="E35" s="25"/>
      <c r="F35" s="25">
        <v>6701571</v>
      </c>
      <c r="G35" s="25">
        <v>6433507</v>
      </c>
      <c r="H35" s="25"/>
      <c r="I35" s="25"/>
      <c r="J35" s="25"/>
      <c r="K35" s="25">
        <v>268062</v>
      </c>
      <c r="L35" s="25"/>
      <c r="M35" s="25"/>
      <c r="N35" s="25"/>
      <c r="O35" s="25">
        <f t="shared" si="0"/>
        <v>13403140</v>
      </c>
      <c r="P35" s="25"/>
      <c r="Q35" s="25">
        <f t="shared" si="1"/>
        <v>13403140</v>
      </c>
    </row>
    <row r="36" spans="2:17" x14ac:dyDescent="0.55000000000000004">
      <c r="B36" s="23"/>
      <c r="C36" s="23"/>
      <c r="D36" s="24" t="s">
        <v>49</v>
      </c>
      <c r="E36" s="25"/>
      <c r="F36" s="25">
        <v>7495644</v>
      </c>
      <c r="G36" s="25">
        <v>7195816</v>
      </c>
      <c r="H36" s="25"/>
      <c r="I36" s="25"/>
      <c r="J36" s="25"/>
      <c r="K36" s="25">
        <v>299825</v>
      </c>
      <c r="L36" s="25"/>
      <c r="M36" s="25"/>
      <c r="N36" s="25"/>
      <c r="O36" s="25">
        <f t="shared" si="0"/>
        <v>14991285</v>
      </c>
      <c r="P36" s="25"/>
      <c r="Q36" s="25">
        <f t="shared" si="1"/>
        <v>14991285</v>
      </c>
    </row>
    <row r="37" spans="2:17" x14ac:dyDescent="0.55000000000000004">
      <c r="B37" s="23"/>
      <c r="C37" s="23"/>
      <c r="D37" s="24" t="s">
        <v>50</v>
      </c>
      <c r="E37" s="25"/>
      <c r="F37" s="25">
        <v>793750</v>
      </c>
      <c r="G37" s="25">
        <v>762000</v>
      </c>
      <c r="H37" s="25"/>
      <c r="I37" s="25"/>
      <c r="J37" s="25"/>
      <c r="K37" s="25">
        <v>31750</v>
      </c>
      <c r="L37" s="25"/>
      <c r="M37" s="25"/>
      <c r="N37" s="25"/>
      <c r="O37" s="25">
        <f t="shared" si="0"/>
        <v>1587500</v>
      </c>
      <c r="P37" s="25"/>
      <c r="Q37" s="25">
        <f t="shared" si="1"/>
        <v>1587500</v>
      </c>
    </row>
    <row r="38" spans="2:17" x14ac:dyDescent="0.55000000000000004">
      <c r="B38" s="23"/>
      <c r="C38" s="23"/>
      <c r="D38" s="24" t="s">
        <v>51</v>
      </c>
      <c r="E38" s="25"/>
      <c r="F38" s="25">
        <v>5349524</v>
      </c>
      <c r="G38" s="25">
        <v>5135542</v>
      </c>
      <c r="H38" s="25"/>
      <c r="I38" s="25"/>
      <c r="J38" s="25"/>
      <c r="K38" s="25">
        <v>213980</v>
      </c>
      <c r="L38" s="25"/>
      <c r="M38" s="25"/>
      <c r="N38" s="25"/>
      <c r="O38" s="25">
        <f t="shared" si="0"/>
        <v>10699046</v>
      </c>
      <c r="P38" s="25"/>
      <c r="Q38" s="25">
        <f t="shared" si="1"/>
        <v>10699046</v>
      </c>
    </row>
    <row r="39" spans="2:17" x14ac:dyDescent="0.55000000000000004">
      <c r="B39" s="23"/>
      <c r="C39" s="23"/>
      <c r="D39" s="24" t="s">
        <v>52</v>
      </c>
      <c r="E39" s="25">
        <f>+E40+E41+E42+E43+E44+E45+E46+E47+E48+E49</f>
        <v>0</v>
      </c>
      <c r="F39" s="25">
        <f>+F40+F41+F42+F43+F44+F45+F46+F47+F48+F49</f>
        <v>17845235</v>
      </c>
      <c r="G39" s="25">
        <f>+G40+G41+G42+G43+G44+G45+G46+G47+G48+G49</f>
        <v>10354707</v>
      </c>
      <c r="H39" s="25">
        <f>+H40+H41+H42+H43+H44+H45+H46+H47+H48+H49</f>
        <v>0</v>
      </c>
      <c r="I39" s="25">
        <f>+I40+I41+I42+I43+I44+I45+I46+I47+I48+I49</f>
        <v>0</v>
      </c>
      <c r="J39" s="25">
        <f>+J40+J41+J42+J43+J44+J45+J46+J47+J48+J49</f>
        <v>0</v>
      </c>
      <c r="K39" s="25">
        <f>+K40+K41+K42+K43+K44+K45+K46+K47+K48+K49</f>
        <v>477325</v>
      </c>
      <c r="L39" s="25">
        <f>+L40+L41+L42+L43+L44+L45+L46+L47+L48+L49</f>
        <v>0</v>
      </c>
      <c r="M39" s="25">
        <f>+M40+M41+M42+M43+M44+M45+M46+M47+M48+M49</f>
        <v>0</v>
      </c>
      <c r="N39" s="25">
        <f>+N40+N41+N42+N43+N44+N45+N46+N47+N48+N49</f>
        <v>1346</v>
      </c>
      <c r="O39" s="25">
        <f t="shared" si="0"/>
        <v>28678613</v>
      </c>
      <c r="P39" s="25">
        <f>+P40+P41+P42+P43+P44+P45+P46+P47+P48+P49</f>
        <v>0</v>
      </c>
      <c r="Q39" s="25">
        <f t="shared" si="1"/>
        <v>28678613</v>
      </c>
    </row>
    <row r="40" spans="2:17" x14ac:dyDescent="0.55000000000000004">
      <c r="B40" s="23"/>
      <c r="C40" s="23"/>
      <c r="D40" s="24" t="s">
        <v>53</v>
      </c>
      <c r="E40" s="25"/>
      <c r="F40" s="25">
        <v>8869156</v>
      </c>
      <c r="G40" s="25">
        <v>326406</v>
      </c>
      <c r="H40" s="25"/>
      <c r="I40" s="25"/>
      <c r="J40" s="25"/>
      <c r="K40" s="25">
        <v>120804</v>
      </c>
      <c r="L40" s="25"/>
      <c r="M40" s="25"/>
      <c r="N40" s="25">
        <v>1346</v>
      </c>
      <c r="O40" s="25">
        <f t="shared" si="0"/>
        <v>9317712</v>
      </c>
      <c r="P40" s="25"/>
      <c r="Q40" s="25">
        <f t="shared" si="1"/>
        <v>9317712</v>
      </c>
    </row>
    <row r="41" spans="2:17" x14ac:dyDescent="0.55000000000000004">
      <c r="B41" s="23"/>
      <c r="C41" s="23"/>
      <c r="D41" s="24" t="s">
        <v>54</v>
      </c>
      <c r="E41" s="25"/>
      <c r="F41" s="25">
        <v>504234</v>
      </c>
      <c r="G41" s="25">
        <v>168901</v>
      </c>
      <c r="H41" s="25"/>
      <c r="I41" s="25"/>
      <c r="J41" s="25"/>
      <c r="K41" s="25">
        <v>17871</v>
      </c>
      <c r="L41" s="25"/>
      <c r="M41" s="25"/>
      <c r="N41" s="25"/>
      <c r="O41" s="25">
        <f t="shared" si="0"/>
        <v>691006</v>
      </c>
      <c r="P41" s="25"/>
      <c r="Q41" s="25">
        <f t="shared" si="1"/>
        <v>691006</v>
      </c>
    </row>
    <row r="42" spans="2:17" x14ac:dyDescent="0.55000000000000004">
      <c r="B42" s="23"/>
      <c r="C42" s="23"/>
      <c r="D42" s="24" t="s">
        <v>55</v>
      </c>
      <c r="E42" s="25"/>
      <c r="F42" s="25">
        <v>110651</v>
      </c>
      <c r="G42" s="25">
        <v>157814</v>
      </c>
      <c r="H42" s="25"/>
      <c r="I42" s="25"/>
      <c r="J42" s="25"/>
      <c r="K42" s="25">
        <v>4426</v>
      </c>
      <c r="L42" s="25"/>
      <c r="M42" s="25"/>
      <c r="N42" s="25"/>
      <c r="O42" s="25">
        <f t="shared" si="0"/>
        <v>272891</v>
      </c>
      <c r="P42" s="25"/>
      <c r="Q42" s="25">
        <f t="shared" si="1"/>
        <v>272891</v>
      </c>
    </row>
    <row r="43" spans="2:17" x14ac:dyDescent="0.55000000000000004">
      <c r="B43" s="23"/>
      <c r="C43" s="23"/>
      <c r="D43" s="24" t="s">
        <v>56</v>
      </c>
      <c r="E43" s="25"/>
      <c r="F43" s="25">
        <v>5769214</v>
      </c>
      <c r="G43" s="25">
        <v>6286247</v>
      </c>
      <c r="H43" s="25"/>
      <c r="I43" s="25"/>
      <c r="J43" s="25"/>
      <c r="K43" s="25">
        <v>230768</v>
      </c>
      <c r="L43" s="25"/>
      <c r="M43" s="25"/>
      <c r="N43" s="25"/>
      <c r="O43" s="25">
        <f t="shared" si="0"/>
        <v>12286229</v>
      </c>
      <c r="P43" s="25"/>
      <c r="Q43" s="25">
        <f t="shared" si="1"/>
        <v>12286229</v>
      </c>
    </row>
    <row r="44" spans="2:17" x14ac:dyDescent="0.55000000000000004">
      <c r="B44" s="23"/>
      <c r="C44" s="23"/>
      <c r="D44" s="24" t="s">
        <v>57</v>
      </c>
      <c r="E44" s="25"/>
      <c r="F44" s="25">
        <v>774990</v>
      </c>
      <c r="G44" s="25">
        <v>738728</v>
      </c>
      <c r="H44" s="25"/>
      <c r="I44" s="25"/>
      <c r="J44" s="25"/>
      <c r="K44" s="25">
        <v>30780</v>
      </c>
      <c r="L44" s="25"/>
      <c r="M44" s="25"/>
      <c r="N44" s="25"/>
      <c r="O44" s="25">
        <f t="shared" si="0"/>
        <v>1544498</v>
      </c>
      <c r="P44" s="25"/>
      <c r="Q44" s="25">
        <f t="shared" si="1"/>
        <v>1544498</v>
      </c>
    </row>
    <row r="45" spans="2:17" x14ac:dyDescent="0.55000000000000004">
      <c r="B45" s="23"/>
      <c r="C45" s="23"/>
      <c r="D45" s="24" t="s">
        <v>58</v>
      </c>
      <c r="E45" s="25"/>
      <c r="F45" s="25">
        <v>392346</v>
      </c>
      <c r="G45" s="25">
        <v>376651</v>
      </c>
      <c r="H45" s="25"/>
      <c r="I45" s="25"/>
      <c r="J45" s="25"/>
      <c r="K45" s="25">
        <v>15693</v>
      </c>
      <c r="L45" s="25"/>
      <c r="M45" s="25"/>
      <c r="N45" s="25"/>
      <c r="O45" s="25">
        <f t="shared" si="0"/>
        <v>784690</v>
      </c>
      <c r="P45" s="25"/>
      <c r="Q45" s="25">
        <f t="shared" si="1"/>
        <v>784690</v>
      </c>
    </row>
    <row r="46" spans="2:17" x14ac:dyDescent="0.55000000000000004">
      <c r="B46" s="23"/>
      <c r="C46" s="23"/>
      <c r="D46" s="24" t="s">
        <v>59</v>
      </c>
      <c r="E46" s="25"/>
      <c r="F46" s="25">
        <v>943345</v>
      </c>
      <c r="G46" s="25">
        <v>907610</v>
      </c>
      <c r="H46" s="25"/>
      <c r="I46" s="25"/>
      <c r="J46" s="25"/>
      <c r="K46" s="25">
        <v>37733</v>
      </c>
      <c r="L46" s="25"/>
      <c r="M46" s="25"/>
      <c r="N46" s="25"/>
      <c r="O46" s="25">
        <f t="shared" si="0"/>
        <v>1888688</v>
      </c>
      <c r="P46" s="25"/>
      <c r="Q46" s="25">
        <f t="shared" si="1"/>
        <v>1888688</v>
      </c>
    </row>
    <row r="47" spans="2:17" x14ac:dyDescent="0.55000000000000004">
      <c r="B47" s="23"/>
      <c r="C47" s="23"/>
      <c r="D47" s="24" t="s">
        <v>60</v>
      </c>
      <c r="E47" s="25"/>
      <c r="F47" s="25">
        <v>74741</v>
      </c>
      <c r="G47" s="25">
        <v>204078</v>
      </c>
      <c r="H47" s="25"/>
      <c r="I47" s="25"/>
      <c r="J47" s="25"/>
      <c r="K47" s="25">
        <v>2989</v>
      </c>
      <c r="L47" s="25"/>
      <c r="M47" s="25"/>
      <c r="N47" s="25"/>
      <c r="O47" s="25">
        <f t="shared" si="0"/>
        <v>281808</v>
      </c>
      <c r="P47" s="25"/>
      <c r="Q47" s="25">
        <f t="shared" si="1"/>
        <v>281808</v>
      </c>
    </row>
    <row r="48" spans="2:17" x14ac:dyDescent="0.55000000000000004">
      <c r="B48" s="23"/>
      <c r="C48" s="23"/>
      <c r="D48" s="24" t="s">
        <v>61</v>
      </c>
      <c r="E48" s="25"/>
      <c r="F48" s="25">
        <v>401167</v>
      </c>
      <c r="G48" s="25">
        <v>1183098</v>
      </c>
      <c r="H48" s="25"/>
      <c r="I48" s="25"/>
      <c r="J48" s="25"/>
      <c r="K48" s="25">
        <v>16046</v>
      </c>
      <c r="L48" s="25"/>
      <c r="M48" s="25"/>
      <c r="N48" s="25"/>
      <c r="O48" s="25">
        <f t="shared" si="0"/>
        <v>1600311</v>
      </c>
      <c r="P48" s="25"/>
      <c r="Q48" s="25">
        <f t="shared" si="1"/>
        <v>1600311</v>
      </c>
    </row>
    <row r="49" spans="2:17" x14ac:dyDescent="0.55000000000000004">
      <c r="B49" s="23"/>
      <c r="C49" s="23"/>
      <c r="D49" s="24" t="s">
        <v>62</v>
      </c>
      <c r="E49" s="25"/>
      <c r="F49" s="25">
        <v>5391</v>
      </c>
      <c r="G49" s="25">
        <v>5174</v>
      </c>
      <c r="H49" s="25"/>
      <c r="I49" s="25"/>
      <c r="J49" s="25"/>
      <c r="K49" s="25">
        <v>215</v>
      </c>
      <c r="L49" s="25"/>
      <c r="M49" s="25"/>
      <c r="N49" s="25"/>
      <c r="O49" s="25">
        <f t="shared" si="0"/>
        <v>10780</v>
      </c>
      <c r="P49" s="25"/>
      <c r="Q49" s="25">
        <f t="shared" si="1"/>
        <v>10780</v>
      </c>
    </row>
    <row r="50" spans="2:17" x14ac:dyDescent="0.55000000000000004">
      <c r="B50" s="23"/>
      <c r="C50" s="23"/>
      <c r="D50" s="24" t="s">
        <v>63</v>
      </c>
      <c r="E50" s="25">
        <f>+E51+E52+E53+E54+E55+E56+E57+E58+E59+E60+E61+E62+E63+E64+E65+E66+E67+E68</f>
        <v>330</v>
      </c>
      <c r="F50" s="25">
        <f>+F51+F52+F53+F54+F55+F56+F57+F58+F59+F60+F61+F62+F63+F64+F65+F66+F67+F68</f>
        <v>14759728</v>
      </c>
      <c r="G50" s="25">
        <f>+G51+G52+G53+G54+G55+G56+G57+G58+G59+G60+G61+G62+G63+G64+G65+G66+G67+G68</f>
        <v>14324084</v>
      </c>
      <c r="H50" s="25">
        <f>+H51+H52+H53+H54+H55+H56+H57+H58+H59+H60+H61+H62+H63+H64+H65+H66+H67+H68</f>
        <v>0</v>
      </c>
      <c r="I50" s="25">
        <f>+I51+I52+I53+I54+I55+I56+I57+I58+I59+I60+I61+I62+I63+I64+I65+I66+I67+I68</f>
        <v>0</v>
      </c>
      <c r="J50" s="25">
        <f>+J51+J52+J53+J54+J55+J56+J57+J58+J59+J60+J61+J62+J63+J64+J65+J66+J67+J68</f>
        <v>0</v>
      </c>
      <c r="K50" s="25">
        <f>+K51+K52+K53+K54+K55+K56+K57+K58+K59+K60+K61+K62+K63+K64+K65+K66+K67+K68</f>
        <v>590381</v>
      </c>
      <c r="L50" s="25">
        <f>+L51+L52+L53+L54+L55+L56+L57+L58+L59+L60+L61+L62+L63+L64+L65+L66+L67+L68</f>
        <v>0</v>
      </c>
      <c r="M50" s="25">
        <f>+M51+M52+M53+M54+M55+M56+M57+M58+M59+M60+M61+M62+M63+M64+M65+M66+M67+M68</f>
        <v>0</v>
      </c>
      <c r="N50" s="25">
        <f>+N51+N52+N53+N54+N55+N56+N57+N58+N59+N60+N61+N62+N63+N64+N65+N66+N67+N68</f>
        <v>0</v>
      </c>
      <c r="O50" s="25">
        <f t="shared" si="0"/>
        <v>29674523</v>
      </c>
      <c r="P50" s="25">
        <f>+P51+P52+P53+P54+P55+P56+P57+P58+P59+P60+P61+P62+P63+P64+P65+P66+P67+P68</f>
        <v>0</v>
      </c>
      <c r="Q50" s="25">
        <f t="shared" si="1"/>
        <v>29674523</v>
      </c>
    </row>
    <row r="51" spans="2:17" x14ac:dyDescent="0.55000000000000004">
      <c r="B51" s="23"/>
      <c r="C51" s="23"/>
      <c r="D51" s="24" t="s">
        <v>64</v>
      </c>
      <c r="E51" s="25"/>
      <c r="F51" s="25">
        <v>273398</v>
      </c>
      <c r="G51" s="25">
        <v>262461</v>
      </c>
      <c r="H51" s="25"/>
      <c r="I51" s="25"/>
      <c r="J51" s="25"/>
      <c r="K51" s="25">
        <v>10935</v>
      </c>
      <c r="L51" s="25"/>
      <c r="M51" s="25"/>
      <c r="N51" s="25"/>
      <c r="O51" s="25">
        <f t="shared" si="0"/>
        <v>546794</v>
      </c>
      <c r="P51" s="25"/>
      <c r="Q51" s="25">
        <f t="shared" si="1"/>
        <v>546794</v>
      </c>
    </row>
    <row r="52" spans="2:17" x14ac:dyDescent="0.55000000000000004">
      <c r="B52" s="23"/>
      <c r="C52" s="23"/>
      <c r="D52" s="24" t="s">
        <v>65</v>
      </c>
      <c r="E52" s="25"/>
      <c r="F52" s="25"/>
      <c r="G52" s="25"/>
      <c r="H52" s="25"/>
      <c r="I52" s="25"/>
      <c r="J52" s="25"/>
      <c r="K52" s="25"/>
      <c r="L52" s="25"/>
      <c r="M52" s="25"/>
      <c r="N52" s="25"/>
      <c r="O52" s="25">
        <f t="shared" si="0"/>
        <v>0</v>
      </c>
      <c r="P52" s="25"/>
      <c r="Q52" s="25">
        <f t="shared" si="1"/>
        <v>0</v>
      </c>
    </row>
    <row r="53" spans="2:17" x14ac:dyDescent="0.55000000000000004">
      <c r="B53" s="23"/>
      <c r="C53" s="23"/>
      <c r="D53" s="24" t="s">
        <v>66</v>
      </c>
      <c r="E53" s="25"/>
      <c r="F53" s="25">
        <v>6036</v>
      </c>
      <c r="G53" s="25">
        <v>6193</v>
      </c>
      <c r="H53" s="25"/>
      <c r="I53" s="25"/>
      <c r="J53" s="25"/>
      <c r="K53" s="25">
        <v>241</v>
      </c>
      <c r="L53" s="25"/>
      <c r="M53" s="25"/>
      <c r="N53" s="25"/>
      <c r="O53" s="25">
        <f t="shared" si="0"/>
        <v>12470</v>
      </c>
      <c r="P53" s="25"/>
      <c r="Q53" s="25">
        <f t="shared" si="1"/>
        <v>12470</v>
      </c>
    </row>
    <row r="54" spans="2:17" x14ac:dyDescent="0.55000000000000004">
      <c r="B54" s="23"/>
      <c r="C54" s="23"/>
      <c r="D54" s="24" t="s">
        <v>67</v>
      </c>
      <c r="E54" s="25"/>
      <c r="F54" s="25">
        <v>19250</v>
      </c>
      <c r="G54" s="25">
        <v>18480</v>
      </c>
      <c r="H54" s="25"/>
      <c r="I54" s="25"/>
      <c r="J54" s="25"/>
      <c r="K54" s="25">
        <v>770</v>
      </c>
      <c r="L54" s="25"/>
      <c r="M54" s="25"/>
      <c r="N54" s="25"/>
      <c r="O54" s="25">
        <f t="shared" si="0"/>
        <v>38500</v>
      </c>
      <c r="P54" s="25"/>
      <c r="Q54" s="25">
        <f t="shared" si="1"/>
        <v>38500</v>
      </c>
    </row>
    <row r="55" spans="2:17" x14ac:dyDescent="0.55000000000000004">
      <c r="B55" s="23"/>
      <c r="C55" s="23"/>
      <c r="D55" s="24" t="s">
        <v>68</v>
      </c>
      <c r="E55" s="25"/>
      <c r="F55" s="25">
        <v>314769</v>
      </c>
      <c r="G55" s="25">
        <v>302176</v>
      </c>
      <c r="H55" s="25"/>
      <c r="I55" s="25"/>
      <c r="J55" s="25"/>
      <c r="K55" s="25">
        <v>12590</v>
      </c>
      <c r="L55" s="25"/>
      <c r="M55" s="25"/>
      <c r="N55" s="25"/>
      <c r="O55" s="25">
        <f t="shared" si="0"/>
        <v>629535</v>
      </c>
      <c r="P55" s="25"/>
      <c r="Q55" s="25">
        <f t="shared" si="1"/>
        <v>629535</v>
      </c>
    </row>
    <row r="56" spans="2:17" x14ac:dyDescent="0.55000000000000004">
      <c r="B56" s="23"/>
      <c r="C56" s="23"/>
      <c r="D56" s="24" t="s">
        <v>69</v>
      </c>
      <c r="E56" s="25"/>
      <c r="F56" s="25">
        <v>229474</v>
      </c>
      <c r="G56" s="25">
        <v>220294</v>
      </c>
      <c r="H56" s="25"/>
      <c r="I56" s="25"/>
      <c r="J56" s="25"/>
      <c r="K56" s="25">
        <v>9178</v>
      </c>
      <c r="L56" s="25"/>
      <c r="M56" s="25"/>
      <c r="N56" s="25"/>
      <c r="O56" s="25">
        <f t="shared" si="0"/>
        <v>458946</v>
      </c>
      <c r="P56" s="25"/>
      <c r="Q56" s="25">
        <f t="shared" si="1"/>
        <v>458946</v>
      </c>
    </row>
    <row r="57" spans="2:17" x14ac:dyDescent="0.55000000000000004">
      <c r="B57" s="23"/>
      <c r="C57" s="23"/>
      <c r="D57" s="24" t="s">
        <v>70</v>
      </c>
      <c r="E57" s="25"/>
      <c r="F57" s="25">
        <v>577815</v>
      </c>
      <c r="G57" s="25">
        <v>554700</v>
      </c>
      <c r="H57" s="25"/>
      <c r="I57" s="25"/>
      <c r="J57" s="25"/>
      <c r="K57" s="25">
        <v>23112</v>
      </c>
      <c r="L57" s="25"/>
      <c r="M57" s="25"/>
      <c r="N57" s="25"/>
      <c r="O57" s="25">
        <f t="shared" si="0"/>
        <v>1155627</v>
      </c>
      <c r="P57" s="25"/>
      <c r="Q57" s="25">
        <f t="shared" si="1"/>
        <v>1155627</v>
      </c>
    </row>
    <row r="58" spans="2:17" x14ac:dyDescent="0.55000000000000004">
      <c r="B58" s="23"/>
      <c r="C58" s="23"/>
      <c r="D58" s="24" t="s">
        <v>71</v>
      </c>
      <c r="E58" s="25"/>
      <c r="F58" s="25">
        <v>268583</v>
      </c>
      <c r="G58" s="25">
        <v>384204</v>
      </c>
      <c r="H58" s="25"/>
      <c r="I58" s="25"/>
      <c r="J58" s="25"/>
      <c r="K58" s="25">
        <v>10743</v>
      </c>
      <c r="L58" s="25"/>
      <c r="M58" s="25"/>
      <c r="N58" s="25"/>
      <c r="O58" s="25">
        <f t="shared" si="0"/>
        <v>663530</v>
      </c>
      <c r="P58" s="25"/>
      <c r="Q58" s="25">
        <f t="shared" si="1"/>
        <v>663530</v>
      </c>
    </row>
    <row r="59" spans="2:17" x14ac:dyDescent="0.55000000000000004">
      <c r="B59" s="23"/>
      <c r="C59" s="23"/>
      <c r="D59" s="24" t="s">
        <v>72</v>
      </c>
      <c r="E59" s="25"/>
      <c r="F59" s="25">
        <v>308001</v>
      </c>
      <c r="G59" s="25">
        <v>295679</v>
      </c>
      <c r="H59" s="25"/>
      <c r="I59" s="25"/>
      <c r="J59" s="25"/>
      <c r="K59" s="25">
        <v>12319</v>
      </c>
      <c r="L59" s="25"/>
      <c r="M59" s="25"/>
      <c r="N59" s="25"/>
      <c r="O59" s="25">
        <f t="shared" si="0"/>
        <v>615999</v>
      </c>
      <c r="P59" s="25"/>
      <c r="Q59" s="25">
        <f t="shared" si="1"/>
        <v>615999</v>
      </c>
    </row>
    <row r="60" spans="2:17" x14ac:dyDescent="0.55000000000000004">
      <c r="B60" s="23"/>
      <c r="C60" s="23"/>
      <c r="D60" s="24" t="s">
        <v>73</v>
      </c>
      <c r="E60" s="25"/>
      <c r="F60" s="25">
        <v>10365260</v>
      </c>
      <c r="G60" s="25">
        <v>9950648</v>
      </c>
      <c r="H60" s="25"/>
      <c r="I60" s="25"/>
      <c r="J60" s="25"/>
      <c r="K60" s="25">
        <v>414610</v>
      </c>
      <c r="L60" s="25"/>
      <c r="M60" s="25"/>
      <c r="N60" s="25"/>
      <c r="O60" s="25">
        <f t="shared" si="0"/>
        <v>20730518</v>
      </c>
      <c r="P60" s="25"/>
      <c r="Q60" s="25">
        <f t="shared" si="1"/>
        <v>20730518</v>
      </c>
    </row>
    <row r="61" spans="2:17" x14ac:dyDescent="0.55000000000000004">
      <c r="B61" s="23"/>
      <c r="C61" s="23"/>
      <c r="D61" s="24" t="s">
        <v>74</v>
      </c>
      <c r="E61" s="25">
        <v>330</v>
      </c>
      <c r="F61" s="25">
        <v>787211</v>
      </c>
      <c r="G61" s="25">
        <v>755721</v>
      </c>
      <c r="H61" s="25"/>
      <c r="I61" s="25"/>
      <c r="J61" s="25"/>
      <c r="K61" s="25">
        <v>31488</v>
      </c>
      <c r="L61" s="25"/>
      <c r="M61" s="25"/>
      <c r="N61" s="25"/>
      <c r="O61" s="25">
        <f t="shared" si="0"/>
        <v>1574750</v>
      </c>
      <c r="P61" s="25"/>
      <c r="Q61" s="25">
        <f t="shared" si="1"/>
        <v>1574750</v>
      </c>
    </row>
    <row r="62" spans="2:17" x14ac:dyDescent="0.55000000000000004">
      <c r="B62" s="23"/>
      <c r="C62" s="23"/>
      <c r="D62" s="24" t="s">
        <v>58</v>
      </c>
      <c r="E62" s="25"/>
      <c r="F62" s="25">
        <v>271171</v>
      </c>
      <c r="G62" s="25">
        <v>260323</v>
      </c>
      <c r="H62" s="25"/>
      <c r="I62" s="25"/>
      <c r="J62" s="25"/>
      <c r="K62" s="25">
        <v>10846</v>
      </c>
      <c r="L62" s="25"/>
      <c r="M62" s="25"/>
      <c r="N62" s="25"/>
      <c r="O62" s="25">
        <f t="shared" si="0"/>
        <v>542340</v>
      </c>
      <c r="P62" s="25"/>
      <c r="Q62" s="25">
        <f t="shared" si="1"/>
        <v>542340</v>
      </c>
    </row>
    <row r="63" spans="2:17" x14ac:dyDescent="0.55000000000000004">
      <c r="B63" s="23"/>
      <c r="C63" s="23"/>
      <c r="D63" s="24" t="s">
        <v>59</v>
      </c>
      <c r="E63" s="25"/>
      <c r="F63" s="25">
        <v>362818</v>
      </c>
      <c r="G63" s="25">
        <v>376303</v>
      </c>
      <c r="H63" s="25"/>
      <c r="I63" s="25"/>
      <c r="J63" s="25"/>
      <c r="K63" s="25">
        <v>14512</v>
      </c>
      <c r="L63" s="25"/>
      <c r="M63" s="25"/>
      <c r="N63" s="25"/>
      <c r="O63" s="25">
        <f t="shared" si="0"/>
        <v>753633</v>
      </c>
      <c r="P63" s="25"/>
      <c r="Q63" s="25">
        <f t="shared" si="1"/>
        <v>753633</v>
      </c>
    </row>
    <row r="64" spans="2:17" x14ac:dyDescent="0.55000000000000004">
      <c r="B64" s="23"/>
      <c r="C64" s="23"/>
      <c r="D64" s="24" t="s">
        <v>75</v>
      </c>
      <c r="E64" s="25"/>
      <c r="F64" s="25"/>
      <c r="G64" s="25"/>
      <c r="H64" s="25"/>
      <c r="I64" s="25"/>
      <c r="J64" s="25"/>
      <c r="K64" s="25"/>
      <c r="L64" s="25"/>
      <c r="M64" s="25"/>
      <c r="N64" s="25"/>
      <c r="O64" s="25">
        <f t="shared" si="0"/>
        <v>0</v>
      </c>
      <c r="P64" s="25"/>
      <c r="Q64" s="25">
        <f t="shared" si="1"/>
        <v>0</v>
      </c>
    </row>
    <row r="65" spans="2:17" x14ac:dyDescent="0.55000000000000004">
      <c r="B65" s="23"/>
      <c r="C65" s="23"/>
      <c r="D65" s="24" t="s">
        <v>76</v>
      </c>
      <c r="E65" s="25"/>
      <c r="F65" s="25">
        <v>873950</v>
      </c>
      <c r="G65" s="25">
        <v>838992</v>
      </c>
      <c r="H65" s="25"/>
      <c r="I65" s="25"/>
      <c r="J65" s="25"/>
      <c r="K65" s="25">
        <v>34958</v>
      </c>
      <c r="L65" s="25"/>
      <c r="M65" s="25"/>
      <c r="N65" s="25"/>
      <c r="O65" s="25">
        <f t="shared" si="0"/>
        <v>1747900</v>
      </c>
      <c r="P65" s="25"/>
      <c r="Q65" s="25">
        <f t="shared" si="1"/>
        <v>1747900</v>
      </c>
    </row>
    <row r="66" spans="2:17" x14ac:dyDescent="0.55000000000000004">
      <c r="B66" s="23"/>
      <c r="C66" s="23"/>
      <c r="D66" s="24" t="s">
        <v>77</v>
      </c>
      <c r="E66" s="25"/>
      <c r="F66" s="25"/>
      <c r="G66" s="25"/>
      <c r="H66" s="25"/>
      <c r="I66" s="25"/>
      <c r="J66" s="25"/>
      <c r="K66" s="25"/>
      <c r="L66" s="25"/>
      <c r="M66" s="25"/>
      <c r="N66" s="25"/>
      <c r="O66" s="25">
        <f t="shared" si="0"/>
        <v>0</v>
      </c>
      <c r="P66" s="25"/>
      <c r="Q66" s="25">
        <f t="shared" si="1"/>
        <v>0</v>
      </c>
    </row>
    <row r="67" spans="2:17" x14ac:dyDescent="0.55000000000000004">
      <c r="B67" s="23"/>
      <c r="C67" s="23"/>
      <c r="D67" s="24" t="s">
        <v>78</v>
      </c>
      <c r="E67" s="25"/>
      <c r="F67" s="25">
        <v>84250</v>
      </c>
      <c r="G67" s="25">
        <v>80880</v>
      </c>
      <c r="H67" s="25"/>
      <c r="I67" s="25"/>
      <c r="J67" s="25"/>
      <c r="K67" s="25">
        <v>3370</v>
      </c>
      <c r="L67" s="25"/>
      <c r="M67" s="25"/>
      <c r="N67" s="25"/>
      <c r="O67" s="25">
        <f t="shared" si="0"/>
        <v>168500</v>
      </c>
      <c r="P67" s="25"/>
      <c r="Q67" s="25">
        <f t="shared" si="1"/>
        <v>168500</v>
      </c>
    </row>
    <row r="68" spans="2:17" x14ac:dyDescent="0.55000000000000004">
      <c r="B68" s="23"/>
      <c r="C68" s="23"/>
      <c r="D68" s="24" t="s">
        <v>62</v>
      </c>
      <c r="E68" s="25"/>
      <c r="F68" s="25">
        <v>17742</v>
      </c>
      <c r="G68" s="25">
        <v>17030</v>
      </c>
      <c r="H68" s="25"/>
      <c r="I68" s="25"/>
      <c r="J68" s="25"/>
      <c r="K68" s="25">
        <v>709</v>
      </c>
      <c r="L68" s="25"/>
      <c r="M68" s="25"/>
      <c r="N68" s="25"/>
      <c r="O68" s="25">
        <f t="shared" si="0"/>
        <v>35481</v>
      </c>
      <c r="P68" s="25"/>
      <c r="Q68" s="25">
        <f t="shared" si="1"/>
        <v>35481</v>
      </c>
    </row>
    <row r="69" spans="2:17" x14ac:dyDescent="0.55000000000000004">
      <c r="B69" s="23"/>
      <c r="C69" s="23"/>
      <c r="D69" s="24" t="s">
        <v>79</v>
      </c>
      <c r="E69" s="25">
        <f>+E70</f>
        <v>0</v>
      </c>
      <c r="F69" s="25">
        <f>+F70</f>
        <v>472438</v>
      </c>
      <c r="G69" s="25">
        <f>+G70</f>
        <v>1540</v>
      </c>
      <c r="H69" s="25">
        <f>+H70</f>
        <v>0</v>
      </c>
      <c r="I69" s="25">
        <f>+I70</f>
        <v>0</v>
      </c>
      <c r="J69" s="25">
        <f>+J70</f>
        <v>0</v>
      </c>
      <c r="K69" s="25">
        <f>+K70</f>
        <v>0</v>
      </c>
      <c r="L69" s="25">
        <f>+L70</f>
        <v>0</v>
      </c>
      <c r="M69" s="25">
        <f>+M70</f>
        <v>0</v>
      </c>
      <c r="N69" s="25">
        <f>+N70</f>
        <v>0</v>
      </c>
      <c r="O69" s="25">
        <f t="shared" si="0"/>
        <v>473978</v>
      </c>
      <c r="P69" s="25">
        <f>+P70</f>
        <v>0</v>
      </c>
      <c r="Q69" s="25">
        <f t="shared" si="1"/>
        <v>473978</v>
      </c>
    </row>
    <row r="70" spans="2:17" x14ac:dyDescent="0.55000000000000004">
      <c r="B70" s="23"/>
      <c r="C70" s="23"/>
      <c r="D70" s="24" t="s">
        <v>80</v>
      </c>
      <c r="E70" s="25"/>
      <c r="F70" s="25">
        <v>472438</v>
      </c>
      <c r="G70" s="25">
        <v>1540</v>
      </c>
      <c r="H70" s="25"/>
      <c r="I70" s="25"/>
      <c r="J70" s="25"/>
      <c r="K70" s="25"/>
      <c r="L70" s="25"/>
      <c r="M70" s="25"/>
      <c r="N70" s="25"/>
      <c r="O70" s="25">
        <f t="shared" si="0"/>
        <v>473978</v>
      </c>
      <c r="P70" s="25"/>
      <c r="Q70" s="25">
        <f t="shared" si="1"/>
        <v>473978</v>
      </c>
    </row>
    <row r="71" spans="2:17" x14ac:dyDescent="0.55000000000000004">
      <c r="B71" s="23"/>
      <c r="C71" s="26"/>
      <c r="D71" s="27" t="s">
        <v>81</v>
      </c>
      <c r="E71" s="28">
        <f>+E31+E39+E50+E69</f>
        <v>250330</v>
      </c>
      <c r="F71" s="28">
        <f>+F31+F39+F50+F69</f>
        <v>83774172</v>
      </c>
      <c r="G71" s="28">
        <f>+G31+G39+G50+G69</f>
        <v>73349224</v>
      </c>
      <c r="H71" s="28">
        <f>+H31+H39+H50+H69</f>
        <v>0</v>
      </c>
      <c r="I71" s="28">
        <f>+I31+I39+I50+I69</f>
        <v>0</v>
      </c>
      <c r="J71" s="28">
        <f>+J31+J39+J50+J69</f>
        <v>0</v>
      </c>
      <c r="K71" s="28">
        <f>+K31+K39+K50+K69</f>
        <v>3095573</v>
      </c>
      <c r="L71" s="28">
        <f>+L31+L39+L50+L69</f>
        <v>0</v>
      </c>
      <c r="M71" s="28">
        <f>+M31+M39+M50+M69</f>
        <v>0</v>
      </c>
      <c r="N71" s="28">
        <f>+N31+N39+N50+N69</f>
        <v>1346</v>
      </c>
      <c r="O71" s="28">
        <f t="shared" si="0"/>
        <v>160470645</v>
      </c>
      <c r="P71" s="28">
        <f>+P31+P39+P50+P69</f>
        <v>0</v>
      </c>
      <c r="Q71" s="28">
        <f t="shared" si="1"/>
        <v>160470645</v>
      </c>
    </row>
    <row r="72" spans="2:17" x14ac:dyDescent="0.55000000000000004">
      <c r="B72" s="26"/>
      <c r="C72" s="29" t="s">
        <v>82</v>
      </c>
      <c r="D72" s="30"/>
      <c r="E72" s="31">
        <f xml:space="preserve"> +E30 - E71</f>
        <v>-250163</v>
      </c>
      <c r="F72" s="31">
        <f xml:space="preserve"> +F30 - F71</f>
        <v>19512482</v>
      </c>
      <c r="G72" s="31">
        <f xml:space="preserve"> +G30 - G71</f>
        <v>23566602</v>
      </c>
      <c r="H72" s="31">
        <f xml:space="preserve"> +H30 - H71</f>
        <v>0</v>
      </c>
      <c r="I72" s="31">
        <f xml:space="preserve"> +I30 - I71</f>
        <v>0</v>
      </c>
      <c r="J72" s="31">
        <f xml:space="preserve"> +J30 - J71</f>
        <v>0</v>
      </c>
      <c r="K72" s="31">
        <f xml:space="preserve"> +K30 - K71</f>
        <v>-974424</v>
      </c>
      <c r="L72" s="31">
        <f xml:space="preserve"> +L30 - L71</f>
        <v>0</v>
      </c>
      <c r="M72" s="31">
        <f xml:space="preserve"> +M30 - M71</f>
        <v>0</v>
      </c>
      <c r="N72" s="31">
        <f xml:space="preserve"> +N30 - N71</f>
        <v>17666</v>
      </c>
      <c r="O72" s="31">
        <f t="shared" ref="O72:O99" si="2">+E72+F72+G72+H72+I72+J72+K72+L72+M72+N72</f>
        <v>41872163</v>
      </c>
      <c r="P72" s="31">
        <f xml:space="preserve"> +P30 - P71</f>
        <v>0</v>
      </c>
      <c r="Q72" s="31">
        <f>Q30-Q71</f>
        <v>41872163</v>
      </c>
    </row>
    <row r="73" spans="2:17" x14ac:dyDescent="0.55000000000000004">
      <c r="B73" s="20" t="s">
        <v>83</v>
      </c>
      <c r="C73" s="20" t="s">
        <v>20</v>
      </c>
      <c r="D73" s="24" t="s">
        <v>84</v>
      </c>
      <c r="E73" s="25"/>
      <c r="F73" s="25"/>
      <c r="G73" s="25"/>
      <c r="H73" s="25"/>
      <c r="I73" s="25"/>
      <c r="J73" s="25"/>
      <c r="K73" s="25"/>
      <c r="L73" s="25"/>
      <c r="M73" s="25"/>
      <c r="N73" s="25"/>
      <c r="O73" s="25">
        <f t="shared" si="2"/>
        <v>0</v>
      </c>
      <c r="P73" s="25"/>
      <c r="Q73" s="25">
        <f t="shared" ref="Q73:Q98" si="3">O73-ABS(P73)</f>
        <v>0</v>
      </c>
    </row>
    <row r="74" spans="2:17" x14ac:dyDescent="0.55000000000000004">
      <c r="B74" s="23"/>
      <c r="C74" s="23"/>
      <c r="D74" s="24" t="s">
        <v>85</v>
      </c>
      <c r="E74" s="25">
        <f>+E75</f>
        <v>9790</v>
      </c>
      <c r="F74" s="25">
        <f>+F75</f>
        <v>0</v>
      </c>
      <c r="G74" s="25">
        <f>+G75</f>
        <v>0</v>
      </c>
      <c r="H74" s="25">
        <f>+H75</f>
        <v>0</v>
      </c>
      <c r="I74" s="25">
        <f>+I75</f>
        <v>0</v>
      </c>
      <c r="J74" s="25">
        <f>+J75</f>
        <v>0</v>
      </c>
      <c r="K74" s="25">
        <f>+K75</f>
        <v>0</v>
      </c>
      <c r="L74" s="25">
        <f>+L75</f>
        <v>0</v>
      </c>
      <c r="M74" s="25">
        <f>+M75</f>
        <v>0</v>
      </c>
      <c r="N74" s="25">
        <f>+N75</f>
        <v>0</v>
      </c>
      <c r="O74" s="25">
        <f t="shared" si="2"/>
        <v>9790</v>
      </c>
      <c r="P74" s="25">
        <f>+P75</f>
        <v>0</v>
      </c>
      <c r="Q74" s="25">
        <f t="shared" si="3"/>
        <v>9790</v>
      </c>
    </row>
    <row r="75" spans="2:17" x14ac:dyDescent="0.55000000000000004">
      <c r="B75" s="23"/>
      <c r="C75" s="23"/>
      <c r="D75" s="24" t="s">
        <v>86</v>
      </c>
      <c r="E75" s="25">
        <v>9790</v>
      </c>
      <c r="F75" s="25"/>
      <c r="G75" s="25"/>
      <c r="H75" s="25"/>
      <c r="I75" s="25"/>
      <c r="J75" s="25"/>
      <c r="K75" s="25"/>
      <c r="L75" s="25"/>
      <c r="M75" s="25"/>
      <c r="N75" s="25"/>
      <c r="O75" s="25">
        <f t="shared" si="2"/>
        <v>9790</v>
      </c>
      <c r="P75" s="25"/>
      <c r="Q75" s="25">
        <f t="shared" si="3"/>
        <v>9790</v>
      </c>
    </row>
    <row r="76" spans="2:17" x14ac:dyDescent="0.55000000000000004">
      <c r="B76" s="23"/>
      <c r="C76" s="26"/>
      <c r="D76" s="27" t="s">
        <v>87</v>
      </c>
      <c r="E76" s="28">
        <f>+E73+E74</f>
        <v>9790</v>
      </c>
      <c r="F76" s="28">
        <f>+F73+F74</f>
        <v>0</v>
      </c>
      <c r="G76" s="28">
        <f>+G73+G74</f>
        <v>0</v>
      </c>
      <c r="H76" s="28">
        <f>+H73+H74</f>
        <v>0</v>
      </c>
      <c r="I76" s="28">
        <f>+I73+I74</f>
        <v>0</v>
      </c>
      <c r="J76" s="28">
        <f>+J73+J74</f>
        <v>0</v>
      </c>
      <c r="K76" s="28">
        <f>+K73+K74</f>
        <v>0</v>
      </c>
      <c r="L76" s="28">
        <f>+L73+L74</f>
        <v>0</v>
      </c>
      <c r="M76" s="28">
        <f>+M73+M74</f>
        <v>0</v>
      </c>
      <c r="N76" s="28">
        <f>+N73+N74</f>
        <v>0</v>
      </c>
      <c r="O76" s="28">
        <f t="shared" si="2"/>
        <v>9790</v>
      </c>
      <c r="P76" s="28">
        <f>+P73+P74</f>
        <v>0</v>
      </c>
      <c r="Q76" s="28">
        <f t="shared" si="3"/>
        <v>9790</v>
      </c>
    </row>
    <row r="77" spans="2:17" x14ac:dyDescent="0.55000000000000004">
      <c r="B77" s="23"/>
      <c r="C77" s="20" t="s">
        <v>43</v>
      </c>
      <c r="D77" s="24" t="s">
        <v>88</v>
      </c>
      <c r="E77" s="25"/>
      <c r="F77" s="25"/>
      <c r="G77" s="25"/>
      <c r="H77" s="25"/>
      <c r="I77" s="25"/>
      <c r="J77" s="25"/>
      <c r="K77" s="25"/>
      <c r="L77" s="25"/>
      <c r="M77" s="25"/>
      <c r="N77" s="25"/>
      <c r="O77" s="25">
        <f t="shared" si="2"/>
        <v>0</v>
      </c>
      <c r="P77" s="25"/>
      <c r="Q77" s="25">
        <f t="shared" si="3"/>
        <v>0</v>
      </c>
    </row>
    <row r="78" spans="2:17" x14ac:dyDescent="0.55000000000000004">
      <c r="B78" s="23"/>
      <c r="C78" s="23"/>
      <c r="D78" s="24" t="s">
        <v>89</v>
      </c>
      <c r="E78" s="25"/>
      <c r="F78" s="25"/>
      <c r="G78" s="25"/>
      <c r="H78" s="25"/>
      <c r="I78" s="25"/>
      <c r="J78" s="25"/>
      <c r="K78" s="25"/>
      <c r="L78" s="25"/>
      <c r="M78" s="25"/>
      <c r="N78" s="25"/>
      <c r="O78" s="25">
        <f t="shared" si="2"/>
        <v>0</v>
      </c>
      <c r="P78" s="25"/>
      <c r="Q78" s="25">
        <f t="shared" si="3"/>
        <v>0</v>
      </c>
    </row>
    <row r="79" spans="2:17" x14ac:dyDescent="0.55000000000000004">
      <c r="B79" s="23"/>
      <c r="C79" s="23"/>
      <c r="D79" s="24" t="s">
        <v>90</v>
      </c>
      <c r="E79" s="25">
        <f>+E80+E81</f>
        <v>0</v>
      </c>
      <c r="F79" s="25">
        <f>+F80+F81</f>
        <v>0</v>
      </c>
      <c r="G79" s="25">
        <f>+G80+G81</f>
        <v>0</v>
      </c>
      <c r="H79" s="25">
        <f>+H80+H81</f>
        <v>0</v>
      </c>
      <c r="I79" s="25">
        <f>+I80+I81</f>
        <v>0</v>
      </c>
      <c r="J79" s="25">
        <f>+J80+J81</f>
        <v>0</v>
      </c>
      <c r="K79" s="25">
        <f>+K80+K81</f>
        <v>0</v>
      </c>
      <c r="L79" s="25">
        <f>+L80+L81</f>
        <v>0</v>
      </c>
      <c r="M79" s="25">
        <f>+M80+M81</f>
        <v>0</v>
      </c>
      <c r="N79" s="25">
        <f>+N80+N81</f>
        <v>0</v>
      </c>
      <c r="O79" s="25">
        <f t="shared" si="2"/>
        <v>0</v>
      </c>
      <c r="P79" s="25">
        <f>+P80+P81</f>
        <v>0</v>
      </c>
      <c r="Q79" s="25">
        <f t="shared" si="3"/>
        <v>0</v>
      </c>
    </row>
    <row r="80" spans="2:17" x14ac:dyDescent="0.55000000000000004">
      <c r="B80" s="23"/>
      <c r="C80" s="23"/>
      <c r="D80" s="24" t="s">
        <v>91</v>
      </c>
      <c r="E80" s="25"/>
      <c r="F80" s="25"/>
      <c r="G80" s="25"/>
      <c r="H80" s="25"/>
      <c r="I80" s="25"/>
      <c r="J80" s="25"/>
      <c r="K80" s="25"/>
      <c r="L80" s="25"/>
      <c r="M80" s="25"/>
      <c r="N80" s="25"/>
      <c r="O80" s="25">
        <f t="shared" si="2"/>
        <v>0</v>
      </c>
      <c r="P80" s="25"/>
      <c r="Q80" s="25">
        <f t="shared" si="3"/>
        <v>0</v>
      </c>
    </row>
    <row r="81" spans="2:17" x14ac:dyDescent="0.55000000000000004">
      <c r="B81" s="23"/>
      <c r="C81" s="23"/>
      <c r="D81" s="24" t="s">
        <v>92</v>
      </c>
      <c r="E81" s="25"/>
      <c r="F81" s="25"/>
      <c r="G81" s="25"/>
      <c r="H81" s="25"/>
      <c r="I81" s="25"/>
      <c r="J81" s="25"/>
      <c r="K81" s="25"/>
      <c r="L81" s="25"/>
      <c r="M81" s="25"/>
      <c r="N81" s="25"/>
      <c r="O81" s="25">
        <f t="shared" si="2"/>
        <v>0</v>
      </c>
      <c r="P81" s="25"/>
      <c r="Q81" s="25">
        <f t="shared" si="3"/>
        <v>0</v>
      </c>
    </row>
    <row r="82" spans="2:17" x14ac:dyDescent="0.55000000000000004">
      <c r="B82" s="23"/>
      <c r="C82" s="26"/>
      <c r="D82" s="27" t="s">
        <v>93</v>
      </c>
      <c r="E82" s="28">
        <f>+E77+E78+E79</f>
        <v>0</v>
      </c>
      <c r="F82" s="28">
        <f>+F77+F78+F79</f>
        <v>0</v>
      </c>
      <c r="G82" s="28">
        <f>+G77+G78+G79</f>
        <v>0</v>
      </c>
      <c r="H82" s="28">
        <f>+H77+H78+H79</f>
        <v>0</v>
      </c>
      <c r="I82" s="28">
        <f>+I77+I78+I79</f>
        <v>0</v>
      </c>
      <c r="J82" s="28">
        <f>+J77+J78+J79</f>
        <v>0</v>
      </c>
      <c r="K82" s="28">
        <f>+K77+K78+K79</f>
        <v>0</v>
      </c>
      <c r="L82" s="28">
        <f>+L77+L78+L79</f>
        <v>0</v>
      </c>
      <c r="M82" s="28">
        <f>+M77+M78+M79</f>
        <v>0</v>
      </c>
      <c r="N82" s="28">
        <f>+N77+N78+N79</f>
        <v>0</v>
      </c>
      <c r="O82" s="28">
        <f t="shared" si="2"/>
        <v>0</v>
      </c>
      <c r="P82" s="28">
        <f>+P77+P78+P79</f>
        <v>0</v>
      </c>
      <c r="Q82" s="28">
        <f t="shared" si="3"/>
        <v>0</v>
      </c>
    </row>
    <row r="83" spans="2:17" x14ac:dyDescent="0.55000000000000004">
      <c r="B83" s="26"/>
      <c r="C83" s="32" t="s">
        <v>94</v>
      </c>
      <c r="D83" s="30"/>
      <c r="E83" s="31">
        <f xml:space="preserve"> +E76 - E82</f>
        <v>9790</v>
      </c>
      <c r="F83" s="31">
        <f xml:space="preserve"> +F76 - F82</f>
        <v>0</v>
      </c>
      <c r="G83" s="31">
        <f xml:space="preserve"> +G76 - G82</f>
        <v>0</v>
      </c>
      <c r="H83" s="31">
        <f xml:space="preserve"> +H76 - H82</f>
        <v>0</v>
      </c>
      <c r="I83" s="31">
        <f xml:space="preserve"> +I76 - I82</f>
        <v>0</v>
      </c>
      <c r="J83" s="31">
        <f xml:space="preserve"> +J76 - J82</f>
        <v>0</v>
      </c>
      <c r="K83" s="31">
        <f xml:space="preserve"> +K76 - K82</f>
        <v>0</v>
      </c>
      <c r="L83" s="31">
        <f xml:space="preserve"> +L76 - L82</f>
        <v>0</v>
      </c>
      <c r="M83" s="31">
        <f xml:space="preserve"> +M76 - M82</f>
        <v>0</v>
      </c>
      <c r="N83" s="31">
        <f xml:space="preserve"> +N76 - N82</f>
        <v>0</v>
      </c>
      <c r="O83" s="31">
        <f t="shared" si="2"/>
        <v>9790</v>
      </c>
      <c r="P83" s="31">
        <f xml:space="preserve"> +P76 - P82</f>
        <v>0</v>
      </c>
      <c r="Q83" s="31">
        <f>Q76-Q82</f>
        <v>9790</v>
      </c>
    </row>
    <row r="84" spans="2:17" x14ac:dyDescent="0.55000000000000004">
      <c r="B84" s="20" t="s">
        <v>95</v>
      </c>
      <c r="C84" s="20" t="s">
        <v>20</v>
      </c>
      <c r="D84" s="24" t="s">
        <v>96</v>
      </c>
      <c r="E84" s="25"/>
      <c r="F84" s="25"/>
      <c r="G84" s="25"/>
      <c r="H84" s="25"/>
      <c r="I84" s="25"/>
      <c r="J84" s="25"/>
      <c r="K84" s="25"/>
      <c r="L84" s="25"/>
      <c r="M84" s="25"/>
      <c r="N84" s="25"/>
      <c r="O84" s="25">
        <f t="shared" si="2"/>
        <v>0</v>
      </c>
      <c r="P84" s="25"/>
      <c r="Q84" s="25">
        <f t="shared" si="3"/>
        <v>0</v>
      </c>
    </row>
    <row r="85" spans="2:17" x14ac:dyDescent="0.55000000000000004">
      <c r="B85" s="23"/>
      <c r="C85" s="23"/>
      <c r="D85" s="24" t="s">
        <v>97</v>
      </c>
      <c r="E85" s="25"/>
      <c r="F85" s="25"/>
      <c r="G85" s="25"/>
      <c r="H85" s="25"/>
      <c r="I85" s="25"/>
      <c r="J85" s="25"/>
      <c r="K85" s="25"/>
      <c r="L85" s="25"/>
      <c r="M85" s="25"/>
      <c r="N85" s="25"/>
      <c r="O85" s="25">
        <f t="shared" si="2"/>
        <v>0</v>
      </c>
      <c r="P85" s="25"/>
      <c r="Q85" s="25">
        <f t="shared" si="3"/>
        <v>0</v>
      </c>
    </row>
    <row r="86" spans="2:17" x14ac:dyDescent="0.55000000000000004">
      <c r="B86" s="23"/>
      <c r="C86" s="23"/>
      <c r="D86" s="24" t="s">
        <v>98</v>
      </c>
      <c r="E86" s="25"/>
      <c r="F86" s="25"/>
      <c r="G86" s="25"/>
      <c r="H86" s="25"/>
      <c r="I86" s="25"/>
      <c r="J86" s="25"/>
      <c r="K86" s="25"/>
      <c r="L86" s="25"/>
      <c r="M86" s="25"/>
      <c r="N86" s="25"/>
      <c r="O86" s="25">
        <f t="shared" si="2"/>
        <v>0</v>
      </c>
      <c r="P86" s="25"/>
      <c r="Q86" s="25">
        <f t="shared" si="3"/>
        <v>0</v>
      </c>
    </row>
    <row r="87" spans="2:17" x14ac:dyDescent="0.55000000000000004">
      <c r="B87" s="23"/>
      <c r="C87" s="23"/>
      <c r="D87" s="24" t="s">
        <v>99</v>
      </c>
      <c r="E87" s="25"/>
      <c r="F87" s="25"/>
      <c r="G87" s="25"/>
      <c r="H87" s="25"/>
      <c r="I87" s="25"/>
      <c r="J87" s="25"/>
      <c r="K87" s="25"/>
      <c r="L87" s="25"/>
      <c r="M87" s="25"/>
      <c r="N87" s="25"/>
      <c r="O87" s="25">
        <f t="shared" si="2"/>
        <v>0</v>
      </c>
      <c r="P87" s="25"/>
      <c r="Q87" s="25">
        <f t="shared" si="3"/>
        <v>0</v>
      </c>
    </row>
    <row r="88" spans="2:17" x14ac:dyDescent="0.55000000000000004">
      <c r="B88" s="23"/>
      <c r="C88" s="26"/>
      <c r="D88" s="27" t="s">
        <v>100</v>
      </c>
      <c r="E88" s="28">
        <f>+E84+E85+E86+E87</f>
        <v>0</v>
      </c>
      <c r="F88" s="28">
        <f>+F84+F85+F86+F87</f>
        <v>0</v>
      </c>
      <c r="G88" s="28">
        <f>+G84+G85+G86+G87</f>
        <v>0</v>
      </c>
      <c r="H88" s="28">
        <f>+H84+H85+H86+H87</f>
        <v>0</v>
      </c>
      <c r="I88" s="28">
        <f>+I84+I85+I86+I87</f>
        <v>0</v>
      </c>
      <c r="J88" s="28">
        <f>+J84+J85+J86+J87</f>
        <v>0</v>
      </c>
      <c r="K88" s="28">
        <f>+K84+K85+K86+K87</f>
        <v>0</v>
      </c>
      <c r="L88" s="28">
        <f>+L84+L85+L86+L87</f>
        <v>0</v>
      </c>
      <c r="M88" s="28">
        <f>+M84+M85+M86+M87</f>
        <v>0</v>
      </c>
      <c r="N88" s="28">
        <f>+N84+N85+N86+N87</f>
        <v>0</v>
      </c>
      <c r="O88" s="28">
        <f t="shared" si="2"/>
        <v>0</v>
      </c>
      <c r="P88" s="28">
        <f>+P84+P85+P86+P87</f>
        <v>0</v>
      </c>
      <c r="Q88" s="28">
        <f t="shared" si="3"/>
        <v>0</v>
      </c>
    </row>
    <row r="89" spans="2:17" x14ac:dyDescent="0.55000000000000004">
      <c r="B89" s="23"/>
      <c r="C89" s="20" t="s">
        <v>43</v>
      </c>
      <c r="D89" s="24" t="s">
        <v>101</v>
      </c>
      <c r="E89" s="25"/>
      <c r="F89" s="25"/>
      <c r="G89" s="25"/>
      <c r="H89" s="25"/>
      <c r="I89" s="25"/>
      <c r="J89" s="25"/>
      <c r="K89" s="25"/>
      <c r="L89" s="25"/>
      <c r="M89" s="25"/>
      <c r="N89" s="25"/>
      <c r="O89" s="25">
        <f t="shared" si="2"/>
        <v>0</v>
      </c>
      <c r="P89" s="25"/>
      <c r="Q89" s="25">
        <f t="shared" si="3"/>
        <v>0</v>
      </c>
    </row>
    <row r="90" spans="2:17" x14ac:dyDescent="0.55000000000000004">
      <c r="B90" s="23"/>
      <c r="C90" s="23"/>
      <c r="D90" s="24" t="s">
        <v>102</v>
      </c>
      <c r="E90" s="25"/>
      <c r="F90" s="25"/>
      <c r="G90" s="25"/>
      <c r="H90" s="25"/>
      <c r="I90" s="25"/>
      <c r="J90" s="25"/>
      <c r="K90" s="25"/>
      <c r="L90" s="25"/>
      <c r="M90" s="25"/>
      <c r="N90" s="25"/>
      <c r="O90" s="25">
        <f t="shared" si="2"/>
        <v>0</v>
      </c>
      <c r="P90" s="25"/>
      <c r="Q90" s="25">
        <f t="shared" si="3"/>
        <v>0</v>
      </c>
    </row>
    <row r="91" spans="2:17" x14ac:dyDescent="0.55000000000000004">
      <c r="B91" s="23"/>
      <c r="C91" s="23"/>
      <c r="D91" s="24" t="s">
        <v>103</v>
      </c>
      <c r="E91" s="25">
        <f>+E92</f>
        <v>15000000</v>
      </c>
      <c r="F91" s="25">
        <f>+F92</f>
        <v>0</v>
      </c>
      <c r="G91" s="25">
        <f>+G92</f>
        <v>0</v>
      </c>
      <c r="H91" s="25">
        <f>+H92</f>
        <v>0</v>
      </c>
      <c r="I91" s="25">
        <f>+I92</f>
        <v>0</v>
      </c>
      <c r="J91" s="25">
        <f>+J92</f>
        <v>0</v>
      </c>
      <c r="K91" s="25">
        <f>+K92</f>
        <v>0</v>
      </c>
      <c r="L91" s="25">
        <f>+L92</f>
        <v>0</v>
      </c>
      <c r="M91" s="25">
        <f>+M92</f>
        <v>0</v>
      </c>
      <c r="N91" s="25">
        <f>+N92</f>
        <v>0</v>
      </c>
      <c r="O91" s="25">
        <f t="shared" si="2"/>
        <v>15000000</v>
      </c>
      <c r="P91" s="25">
        <f>+P92</f>
        <v>0</v>
      </c>
      <c r="Q91" s="25">
        <f t="shared" si="3"/>
        <v>15000000</v>
      </c>
    </row>
    <row r="92" spans="2:17" x14ac:dyDescent="0.55000000000000004">
      <c r="B92" s="23"/>
      <c r="C92" s="23"/>
      <c r="D92" s="24" t="s">
        <v>104</v>
      </c>
      <c r="E92" s="25">
        <v>15000000</v>
      </c>
      <c r="F92" s="25"/>
      <c r="G92" s="25"/>
      <c r="H92" s="25"/>
      <c r="I92" s="25"/>
      <c r="J92" s="25"/>
      <c r="K92" s="25"/>
      <c r="L92" s="25"/>
      <c r="M92" s="25"/>
      <c r="N92" s="25"/>
      <c r="O92" s="25">
        <f t="shared" si="2"/>
        <v>15000000</v>
      </c>
      <c r="P92" s="25"/>
      <c r="Q92" s="25">
        <f t="shared" si="3"/>
        <v>15000000</v>
      </c>
    </row>
    <row r="93" spans="2:17" x14ac:dyDescent="0.55000000000000004">
      <c r="B93" s="23"/>
      <c r="C93" s="23"/>
      <c r="D93" s="33" t="s">
        <v>105</v>
      </c>
      <c r="E93" s="34">
        <v>2708236</v>
      </c>
      <c r="F93" s="34"/>
      <c r="G93" s="34"/>
      <c r="H93" s="34"/>
      <c r="I93" s="34"/>
      <c r="J93" s="34"/>
      <c r="K93" s="34"/>
      <c r="L93" s="34"/>
      <c r="M93" s="34"/>
      <c r="N93" s="34"/>
      <c r="O93" s="34">
        <f t="shared" si="2"/>
        <v>2708236</v>
      </c>
      <c r="P93" s="34"/>
      <c r="Q93" s="34">
        <f t="shared" si="3"/>
        <v>2708236</v>
      </c>
    </row>
    <row r="94" spans="2:17" x14ac:dyDescent="0.55000000000000004">
      <c r="B94" s="23"/>
      <c r="C94" s="23"/>
      <c r="D94" s="35" t="s">
        <v>106</v>
      </c>
      <c r="E94" s="34"/>
      <c r="F94" s="34"/>
      <c r="G94" s="34"/>
      <c r="H94" s="34"/>
      <c r="I94" s="34"/>
      <c r="J94" s="34"/>
      <c r="K94" s="34"/>
      <c r="L94" s="34"/>
      <c r="M94" s="34"/>
      <c r="N94" s="34"/>
      <c r="O94" s="34">
        <f t="shared" si="2"/>
        <v>0</v>
      </c>
      <c r="P94" s="34"/>
      <c r="Q94" s="34">
        <f t="shared" si="3"/>
        <v>0</v>
      </c>
    </row>
    <row r="95" spans="2:17" x14ac:dyDescent="0.55000000000000004">
      <c r="B95" s="23"/>
      <c r="C95" s="26"/>
      <c r="D95" s="36" t="s">
        <v>107</v>
      </c>
      <c r="E95" s="37">
        <f>+E89+E90+E91+E93+E94</f>
        <v>17708236</v>
      </c>
      <c r="F95" s="37">
        <f>+F89+F90+F91+F93+F94</f>
        <v>0</v>
      </c>
      <c r="G95" s="37">
        <f>+G89+G90+G91+G93+G94</f>
        <v>0</v>
      </c>
      <c r="H95" s="37">
        <f>+H89+H90+H91+H93+H94</f>
        <v>0</v>
      </c>
      <c r="I95" s="37">
        <f>+I89+I90+I91+I93+I94</f>
        <v>0</v>
      </c>
      <c r="J95" s="37">
        <f>+J89+J90+J91+J93+J94</f>
        <v>0</v>
      </c>
      <c r="K95" s="37">
        <f>+K89+K90+K91+K93+K94</f>
        <v>0</v>
      </c>
      <c r="L95" s="37">
        <f>+L89+L90+L91+L93+L94</f>
        <v>0</v>
      </c>
      <c r="M95" s="37">
        <f>+M89+M90+M91+M93+M94</f>
        <v>0</v>
      </c>
      <c r="N95" s="37">
        <f>+N89+N90+N91+N93+N94</f>
        <v>0</v>
      </c>
      <c r="O95" s="37">
        <f t="shared" si="2"/>
        <v>17708236</v>
      </c>
      <c r="P95" s="37">
        <f>+P89+P90+P91+P93+P94</f>
        <v>0</v>
      </c>
      <c r="Q95" s="37">
        <f t="shared" si="3"/>
        <v>17708236</v>
      </c>
    </row>
    <row r="96" spans="2:17" x14ac:dyDescent="0.55000000000000004">
      <c r="B96" s="26"/>
      <c r="C96" s="32" t="s">
        <v>108</v>
      </c>
      <c r="D96" s="30"/>
      <c r="E96" s="31">
        <f xml:space="preserve"> +E88 - E95</f>
        <v>-17708236</v>
      </c>
      <c r="F96" s="31">
        <f xml:space="preserve"> +F88 - F95</f>
        <v>0</v>
      </c>
      <c r="G96" s="31">
        <f xml:space="preserve"> +G88 - G95</f>
        <v>0</v>
      </c>
      <c r="H96" s="31">
        <f xml:space="preserve"> +H88 - H95</f>
        <v>0</v>
      </c>
      <c r="I96" s="31">
        <f xml:space="preserve"> +I88 - I95</f>
        <v>0</v>
      </c>
      <c r="J96" s="31">
        <f xml:space="preserve"> +J88 - J95</f>
        <v>0</v>
      </c>
      <c r="K96" s="31">
        <f xml:space="preserve"> +K88 - K95</f>
        <v>0</v>
      </c>
      <c r="L96" s="31">
        <f xml:space="preserve"> +L88 - L95</f>
        <v>0</v>
      </c>
      <c r="M96" s="31">
        <f xml:space="preserve"> +M88 - M95</f>
        <v>0</v>
      </c>
      <c r="N96" s="31">
        <f xml:space="preserve"> +N88 - N95</f>
        <v>0</v>
      </c>
      <c r="O96" s="31">
        <f t="shared" si="2"/>
        <v>-17708236</v>
      </c>
      <c r="P96" s="31">
        <f xml:space="preserve"> +P88 - P95</f>
        <v>0</v>
      </c>
      <c r="Q96" s="31">
        <f>Q88-Q95</f>
        <v>-17708236</v>
      </c>
    </row>
    <row r="97" spans="2:17" x14ac:dyDescent="0.55000000000000004">
      <c r="B97" s="32" t="s">
        <v>109</v>
      </c>
      <c r="C97" s="29"/>
      <c r="D97" s="30"/>
      <c r="E97" s="31">
        <f xml:space="preserve"> +E72 +E83 +E96</f>
        <v>-17948609</v>
      </c>
      <c r="F97" s="31">
        <f xml:space="preserve"> +F72 +F83 +F96</f>
        <v>19512482</v>
      </c>
      <c r="G97" s="31">
        <f xml:space="preserve"> +G72 +G83 +G96</f>
        <v>23566602</v>
      </c>
      <c r="H97" s="31">
        <f xml:space="preserve"> +H72 +H83 +H96</f>
        <v>0</v>
      </c>
      <c r="I97" s="31">
        <f xml:space="preserve"> +I72 +I83 +I96</f>
        <v>0</v>
      </c>
      <c r="J97" s="31">
        <f xml:space="preserve"> +J72 +J83 +J96</f>
        <v>0</v>
      </c>
      <c r="K97" s="31">
        <f xml:space="preserve"> +K72 +K83 +K96</f>
        <v>-974424</v>
      </c>
      <c r="L97" s="31">
        <f xml:space="preserve"> +L72 +L83 +L96</f>
        <v>0</v>
      </c>
      <c r="M97" s="31">
        <f xml:space="preserve"> +M72 +M83 +M96</f>
        <v>0</v>
      </c>
      <c r="N97" s="31">
        <f xml:space="preserve"> +N72 +N83 +N96</f>
        <v>17666</v>
      </c>
      <c r="O97" s="31">
        <f t="shared" si="2"/>
        <v>24173717</v>
      </c>
      <c r="P97" s="31">
        <f xml:space="preserve"> +P72 +P83 +P96</f>
        <v>0</v>
      </c>
      <c r="Q97" s="31">
        <f>Q72+Q83+Q96</f>
        <v>24173717</v>
      </c>
    </row>
    <row r="98" spans="2:17" x14ac:dyDescent="0.55000000000000004">
      <c r="B98" s="32" t="s">
        <v>110</v>
      </c>
      <c r="C98" s="29"/>
      <c r="D98" s="30"/>
      <c r="E98" s="31">
        <v>-1585242</v>
      </c>
      <c r="F98" s="31">
        <v>113591726</v>
      </c>
      <c r="G98" s="31">
        <v>56651021</v>
      </c>
      <c r="H98" s="31">
        <v>5129633</v>
      </c>
      <c r="I98" s="31">
        <v>685826</v>
      </c>
      <c r="J98" s="31">
        <v>571752</v>
      </c>
      <c r="K98" s="31">
        <v>14057317</v>
      </c>
      <c r="L98" s="31">
        <v>39818</v>
      </c>
      <c r="M98" s="31">
        <v>-1373586</v>
      </c>
      <c r="N98" s="31">
        <v>3918434</v>
      </c>
      <c r="O98" s="31">
        <f t="shared" si="2"/>
        <v>191686699</v>
      </c>
      <c r="P98" s="31"/>
      <c r="Q98" s="31">
        <f t="shared" si="3"/>
        <v>191686699</v>
      </c>
    </row>
    <row r="99" spans="2:17" x14ac:dyDescent="0.55000000000000004">
      <c r="B99" s="32" t="s">
        <v>111</v>
      </c>
      <c r="C99" s="29"/>
      <c r="D99" s="30"/>
      <c r="E99" s="31">
        <f xml:space="preserve"> +E97 +E98</f>
        <v>-19533851</v>
      </c>
      <c r="F99" s="31">
        <f xml:space="preserve"> +F97 +F98</f>
        <v>133104208</v>
      </c>
      <c r="G99" s="31">
        <f xml:space="preserve"> +G97 +G98</f>
        <v>80217623</v>
      </c>
      <c r="H99" s="31">
        <f xml:space="preserve"> +H97 +H98</f>
        <v>5129633</v>
      </c>
      <c r="I99" s="31">
        <f xml:space="preserve"> +I97 +I98</f>
        <v>685826</v>
      </c>
      <c r="J99" s="31">
        <f xml:space="preserve"> +J97 +J98</f>
        <v>571752</v>
      </c>
      <c r="K99" s="31">
        <f xml:space="preserve"> +K97 +K98</f>
        <v>13082893</v>
      </c>
      <c r="L99" s="31">
        <f xml:space="preserve"> +L97 +L98</f>
        <v>39818</v>
      </c>
      <c r="M99" s="31">
        <f xml:space="preserve"> +M97 +M98</f>
        <v>-1373586</v>
      </c>
      <c r="N99" s="31">
        <f xml:space="preserve"> +N97 +N98</f>
        <v>3936100</v>
      </c>
      <c r="O99" s="31">
        <f t="shared" si="2"/>
        <v>215860416</v>
      </c>
      <c r="P99" s="31">
        <f xml:space="preserve"> +P97 +P98</f>
        <v>0</v>
      </c>
      <c r="Q99" s="31">
        <f>Q97+Q98</f>
        <v>215860416</v>
      </c>
    </row>
  </sheetData>
  <mergeCells count="16">
    <mergeCell ref="B84:B96"/>
    <mergeCell ref="C84:C88"/>
    <mergeCell ref="C89:C95"/>
    <mergeCell ref="B7:B72"/>
    <mergeCell ref="C7:C30"/>
    <mergeCell ref="C31:C71"/>
    <mergeCell ref="B73:B83"/>
    <mergeCell ref="C73:C76"/>
    <mergeCell ref="C77:C82"/>
    <mergeCell ref="B2:Q2"/>
    <mergeCell ref="B3:Q3"/>
    <mergeCell ref="B5:D6"/>
    <mergeCell ref="E5:N5"/>
    <mergeCell ref="O5:O6"/>
    <mergeCell ref="P5:P6"/>
    <mergeCell ref="Q5:Q6"/>
  </mergeCells>
  <phoneticPr fontId="2"/>
  <pageMargins left="0.7" right="0.7" top="0.75" bottom="0.75" header="0.3" footer="0.3"/>
  <pageSetup paperSize="9" fitToHeight="0" orientation="portrait" r:id="rId1"/>
  <headerFooter>
    <oddHeader>&amp;L社会福祉法人わたつみ会</oddHead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A44FDF-E128-45FA-99B0-9F5E7484F65A}">
  <sheetPr>
    <pageSetUpPr fitToPage="1"/>
  </sheetPr>
  <dimension ref="B1:H99"/>
  <sheetViews>
    <sheetView showGridLines="0" tabSelected="1" workbookViewId="0"/>
  </sheetViews>
  <sheetFormatPr defaultRowHeight="18" x14ac:dyDescent="0.55000000000000004"/>
  <cols>
    <col min="1" max="1" width="2.83203125" customWidth="1"/>
    <col min="2" max="3" width="2.75" customWidth="1"/>
    <col min="4" max="4" width="42.25" customWidth="1"/>
    <col min="5" max="8" width="19.75" customWidth="1"/>
  </cols>
  <sheetData>
    <row r="1" spans="2:8" ht="22" x14ac:dyDescent="0.55000000000000004">
      <c r="B1" s="1"/>
      <c r="C1" s="1"/>
      <c r="D1" s="1"/>
      <c r="E1" s="1"/>
      <c r="G1" s="2"/>
      <c r="H1" s="3" t="s">
        <v>0</v>
      </c>
    </row>
    <row r="2" spans="2:8" ht="22" x14ac:dyDescent="0.55000000000000004">
      <c r="B2" s="4" t="s">
        <v>112</v>
      </c>
      <c r="C2" s="4"/>
      <c r="D2" s="4"/>
      <c r="E2" s="4"/>
      <c r="F2" s="4"/>
      <c r="G2" s="4"/>
      <c r="H2" s="4"/>
    </row>
    <row r="3" spans="2:8" ht="22" x14ac:dyDescent="0.55000000000000004">
      <c r="B3" s="5" t="s">
        <v>2</v>
      </c>
      <c r="C3" s="5"/>
      <c r="D3" s="5"/>
      <c r="E3" s="5"/>
      <c r="F3" s="5"/>
      <c r="G3" s="5"/>
      <c r="H3" s="5"/>
    </row>
    <row r="4" spans="2:8" x14ac:dyDescent="0.55000000000000004">
      <c r="B4" s="6"/>
      <c r="C4" s="6"/>
      <c r="D4" s="6"/>
      <c r="E4" s="6"/>
      <c r="F4" s="7"/>
      <c r="G4" s="7"/>
      <c r="H4" s="6" t="s">
        <v>3</v>
      </c>
    </row>
    <row r="5" spans="2:8" x14ac:dyDescent="0.55000000000000004">
      <c r="B5" s="8" t="s">
        <v>4</v>
      </c>
      <c r="C5" s="9"/>
      <c r="D5" s="10"/>
      <c r="E5" s="38" t="s">
        <v>5</v>
      </c>
      <c r="F5" s="13" t="s">
        <v>6</v>
      </c>
      <c r="G5" s="13" t="s">
        <v>7</v>
      </c>
      <c r="H5" s="13" t="s">
        <v>8</v>
      </c>
    </row>
    <row r="6" spans="2:8" ht="108" x14ac:dyDescent="0.55000000000000004">
      <c r="B6" s="14"/>
      <c r="C6" s="15"/>
      <c r="D6" s="16"/>
      <c r="E6" s="17" t="s">
        <v>113</v>
      </c>
      <c r="F6" s="19"/>
      <c r="G6" s="19"/>
      <c r="H6" s="19"/>
    </row>
    <row r="7" spans="2:8" x14ac:dyDescent="0.55000000000000004">
      <c r="B7" s="20" t="s">
        <v>19</v>
      </c>
      <c r="C7" s="20" t="s">
        <v>20</v>
      </c>
      <c r="D7" s="21" t="s">
        <v>21</v>
      </c>
      <c r="E7" s="22">
        <f>+E8+E11+E12+E14+E15</f>
        <v>0</v>
      </c>
      <c r="F7" s="22">
        <f>+E7</f>
        <v>0</v>
      </c>
      <c r="G7" s="22">
        <f>+G8+G11+G12+G14+G15</f>
        <v>0</v>
      </c>
      <c r="H7" s="22">
        <f>F7-ABS(G7)</f>
        <v>0</v>
      </c>
    </row>
    <row r="8" spans="2:8" x14ac:dyDescent="0.55000000000000004">
      <c r="B8" s="23"/>
      <c r="C8" s="23"/>
      <c r="D8" s="24" t="s">
        <v>22</v>
      </c>
      <c r="E8" s="25">
        <f>+E9+E10</f>
        <v>0</v>
      </c>
      <c r="F8" s="25">
        <f t="shared" ref="F8:F71" si="0">+E8</f>
        <v>0</v>
      </c>
      <c r="G8" s="25">
        <f>+G9+G10</f>
        <v>0</v>
      </c>
      <c r="H8" s="25">
        <f t="shared" ref="H8:H71" si="1">F8-ABS(G8)</f>
        <v>0</v>
      </c>
    </row>
    <row r="9" spans="2:8" x14ac:dyDescent="0.55000000000000004">
      <c r="B9" s="23"/>
      <c r="C9" s="23"/>
      <c r="D9" s="24" t="s">
        <v>23</v>
      </c>
      <c r="E9" s="25"/>
      <c r="F9" s="25">
        <f t="shared" si="0"/>
        <v>0</v>
      </c>
      <c r="G9" s="25"/>
      <c r="H9" s="25">
        <f t="shared" si="1"/>
        <v>0</v>
      </c>
    </row>
    <row r="10" spans="2:8" x14ac:dyDescent="0.55000000000000004">
      <c r="B10" s="23"/>
      <c r="C10" s="23"/>
      <c r="D10" s="24" t="s">
        <v>24</v>
      </c>
      <c r="E10" s="25"/>
      <c r="F10" s="25">
        <f t="shared" si="0"/>
        <v>0</v>
      </c>
      <c r="G10" s="25"/>
      <c r="H10" s="25">
        <f t="shared" si="1"/>
        <v>0</v>
      </c>
    </row>
    <row r="11" spans="2:8" x14ac:dyDescent="0.55000000000000004">
      <c r="B11" s="23"/>
      <c r="C11" s="23"/>
      <c r="D11" s="24" t="s">
        <v>25</v>
      </c>
      <c r="E11" s="25"/>
      <c r="F11" s="25">
        <f t="shared" si="0"/>
        <v>0</v>
      </c>
      <c r="G11" s="25"/>
      <c r="H11" s="25">
        <f t="shared" si="1"/>
        <v>0</v>
      </c>
    </row>
    <row r="12" spans="2:8" x14ac:dyDescent="0.55000000000000004">
      <c r="B12" s="23"/>
      <c r="C12" s="23"/>
      <c r="D12" s="24" t="s">
        <v>26</v>
      </c>
      <c r="E12" s="25">
        <f>+E13</f>
        <v>0</v>
      </c>
      <c r="F12" s="25">
        <f t="shared" si="0"/>
        <v>0</v>
      </c>
      <c r="G12" s="25">
        <f>+G13</f>
        <v>0</v>
      </c>
      <c r="H12" s="25">
        <f t="shared" si="1"/>
        <v>0</v>
      </c>
    </row>
    <row r="13" spans="2:8" x14ac:dyDescent="0.55000000000000004">
      <c r="B13" s="23"/>
      <c r="C13" s="23"/>
      <c r="D13" s="24" t="s">
        <v>27</v>
      </c>
      <c r="E13" s="25"/>
      <c r="F13" s="25">
        <f t="shared" si="0"/>
        <v>0</v>
      </c>
      <c r="G13" s="25"/>
      <c r="H13" s="25">
        <f t="shared" si="1"/>
        <v>0</v>
      </c>
    </row>
    <row r="14" spans="2:8" x14ac:dyDescent="0.55000000000000004">
      <c r="B14" s="23"/>
      <c r="C14" s="23"/>
      <c r="D14" s="24" t="s">
        <v>28</v>
      </c>
      <c r="E14" s="25"/>
      <c r="F14" s="25">
        <f t="shared" si="0"/>
        <v>0</v>
      </c>
      <c r="G14" s="25"/>
      <c r="H14" s="25">
        <f t="shared" si="1"/>
        <v>0</v>
      </c>
    </row>
    <row r="15" spans="2:8" x14ac:dyDescent="0.55000000000000004">
      <c r="B15" s="23"/>
      <c r="C15" s="23"/>
      <c r="D15" s="24" t="s">
        <v>29</v>
      </c>
      <c r="E15" s="25">
        <f>+E16+E17+E18+E19</f>
        <v>0</v>
      </c>
      <c r="F15" s="25">
        <f t="shared" si="0"/>
        <v>0</v>
      </c>
      <c r="G15" s="25">
        <f>+G16+G17+G18+G19</f>
        <v>0</v>
      </c>
      <c r="H15" s="25">
        <f t="shared" si="1"/>
        <v>0</v>
      </c>
    </row>
    <row r="16" spans="2:8" x14ac:dyDescent="0.55000000000000004">
      <c r="B16" s="23"/>
      <c r="C16" s="23"/>
      <c r="D16" s="24" t="s">
        <v>30</v>
      </c>
      <c r="E16" s="25"/>
      <c r="F16" s="25">
        <f t="shared" si="0"/>
        <v>0</v>
      </c>
      <c r="G16" s="25"/>
      <c r="H16" s="25">
        <f t="shared" si="1"/>
        <v>0</v>
      </c>
    </row>
    <row r="17" spans="2:8" x14ac:dyDescent="0.55000000000000004">
      <c r="B17" s="23"/>
      <c r="C17" s="23"/>
      <c r="D17" s="24" t="s">
        <v>31</v>
      </c>
      <c r="E17" s="25"/>
      <c r="F17" s="25">
        <f t="shared" si="0"/>
        <v>0</v>
      </c>
      <c r="G17" s="25"/>
      <c r="H17" s="25">
        <f t="shared" si="1"/>
        <v>0</v>
      </c>
    </row>
    <row r="18" spans="2:8" x14ac:dyDescent="0.55000000000000004">
      <c r="B18" s="23"/>
      <c r="C18" s="23"/>
      <c r="D18" s="24" t="s">
        <v>32</v>
      </c>
      <c r="E18" s="25"/>
      <c r="F18" s="25">
        <f t="shared" si="0"/>
        <v>0</v>
      </c>
      <c r="G18" s="25"/>
      <c r="H18" s="25">
        <f t="shared" si="1"/>
        <v>0</v>
      </c>
    </row>
    <row r="19" spans="2:8" x14ac:dyDescent="0.55000000000000004">
      <c r="B19" s="23"/>
      <c r="C19" s="23"/>
      <c r="D19" s="24" t="s">
        <v>33</v>
      </c>
      <c r="E19" s="25"/>
      <c r="F19" s="25">
        <f t="shared" si="0"/>
        <v>0</v>
      </c>
      <c r="G19" s="25"/>
      <c r="H19" s="25">
        <f t="shared" si="1"/>
        <v>0</v>
      </c>
    </row>
    <row r="20" spans="2:8" x14ac:dyDescent="0.55000000000000004">
      <c r="B20" s="23"/>
      <c r="C20" s="23"/>
      <c r="D20" s="24" t="s">
        <v>34</v>
      </c>
      <c r="E20" s="25">
        <f>+E21</f>
        <v>17927206</v>
      </c>
      <c r="F20" s="25">
        <f t="shared" si="0"/>
        <v>17927206</v>
      </c>
      <c r="G20" s="25">
        <f>+G21</f>
        <v>0</v>
      </c>
      <c r="H20" s="25">
        <f t="shared" si="1"/>
        <v>17927206</v>
      </c>
    </row>
    <row r="21" spans="2:8" x14ac:dyDescent="0.55000000000000004">
      <c r="B21" s="23"/>
      <c r="C21" s="23"/>
      <c r="D21" s="24" t="s">
        <v>29</v>
      </c>
      <c r="E21" s="25">
        <f>+E22</f>
        <v>17927206</v>
      </c>
      <c r="F21" s="25">
        <f t="shared" si="0"/>
        <v>17927206</v>
      </c>
      <c r="G21" s="25">
        <f>+G22</f>
        <v>0</v>
      </c>
      <c r="H21" s="25">
        <f t="shared" si="1"/>
        <v>17927206</v>
      </c>
    </row>
    <row r="22" spans="2:8" x14ac:dyDescent="0.55000000000000004">
      <c r="B22" s="23"/>
      <c r="C22" s="23"/>
      <c r="D22" s="24" t="s">
        <v>31</v>
      </c>
      <c r="E22" s="25">
        <v>17927206</v>
      </c>
      <c r="F22" s="25">
        <f t="shared" si="0"/>
        <v>17927206</v>
      </c>
      <c r="G22" s="25"/>
      <c r="H22" s="25">
        <f t="shared" si="1"/>
        <v>17927206</v>
      </c>
    </row>
    <row r="23" spans="2:8" x14ac:dyDescent="0.55000000000000004">
      <c r="B23" s="23"/>
      <c r="C23" s="23"/>
      <c r="D23" s="24" t="s">
        <v>35</v>
      </c>
      <c r="E23" s="25"/>
      <c r="F23" s="25">
        <f t="shared" si="0"/>
        <v>0</v>
      </c>
      <c r="G23" s="25"/>
      <c r="H23" s="25">
        <f t="shared" si="1"/>
        <v>0</v>
      </c>
    </row>
    <row r="24" spans="2:8" x14ac:dyDescent="0.55000000000000004">
      <c r="B24" s="23"/>
      <c r="C24" s="23"/>
      <c r="D24" s="24" t="s">
        <v>36</v>
      </c>
      <c r="E24" s="25"/>
      <c r="F24" s="25">
        <f t="shared" si="0"/>
        <v>0</v>
      </c>
      <c r="G24" s="25"/>
      <c r="H24" s="25">
        <f t="shared" si="1"/>
        <v>0</v>
      </c>
    </row>
    <row r="25" spans="2:8" x14ac:dyDescent="0.55000000000000004">
      <c r="B25" s="23"/>
      <c r="C25" s="23"/>
      <c r="D25" s="24" t="s">
        <v>37</v>
      </c>
      <c r="E25" s="25"/>
      <c r="F25" s="25">
        <f t="shared" si="0"/>
        <v>0</v>
      </c>
      <c r="G25" s="25"/>
      <c r="H25" s="25">
        <f t="shared" si="1"/>
        <v>0</v>
      </c>
    </row>
    <row r="26" spans="2:8" x14ac:dyDescent="0.55000000000000004">
      <c r="B26" s="23"/>
      <c r="C26" s="23"/>
      <c r="D26" s="24" t="s">
        <v>38</v>
      </c>
      <c r="E26" s="25">
        <f>+E27+E28+E29</f>
        <v>74400</v>
      </c>
      <c r="F26" s="25">
        <f t="shared" si="0"/>
        <v>74400</v>
      </c>
      <c r="G26" s="25">
        <f>+G27+G28+G29</f>
        <v>0</v>
      </c>
      <c r="H26" s="25">
        <f t="shared" si="1"/>
        <v>74400</v>
      </c>
    </row>
    <row r="27" spans="2:8" x14ac:dyDescent="0.55000000000000004">
      <c r="B27" s="23"/>
      <c r="C27" s="23"/>
      <c r="D27" s="24" t="s">
        <v>39</v>
      </c>
      <c r="E27" s="25"/>
      <c r="F27" s="25">
        <f t="shared" si="0"/>
        <v>0</v>
      </c>
      <c r="G27" s="25"/>
      <c r="H27" s="25">
        <f t="shared" si="1"/>
        <v>0</v>
      </c>
    </row>
    <row r="28" spans="2:8" x14ac:dyDescent="0.55000000000000004">
      <c r="B28" s="23"/>
      <c r="C28" s="23"/>
      <c r="D28" s="24" t="s">
        <v>40</v>
      </c>
      <c r="E28" s="25"/>
      <c r="F28" s="25">
        <f t="shared" si="0"/>
        <v>0</v>
      </c>
      <c r="G28" s="25"/>
      <c r="H28" s="25">
        <f t="shared" si="1"/>
        <v>0</v>
      </c>
    </row>
    <row r="29" spans="2:8" x14ac:dyDescent="0.55000000000000004">
      <c r="B29" s="23"/>
      <c r="C29" s="23"/>
      <c r="D29" s="24" t="s">
        <v>41</v>
      </c>
      <c r="E29" s="25">
        <v>74400</v>
      </c>
      <c r="F29" s="25">
        <f t="shared" si="0"/>
        <v>74400</v>
      </c>
      <c r="G29" s="25"/>
      <c r="H29" s="25">
        <f t="shared" si="1"/>
        <v>74400</v>
      </c>
    </row>
    <row r="30" spans="2:8" x14ac:dyDescent="0.55000000000000004">
      <c r="B30" s="23"/>
      <c r="C30" s="26"/>
      <c r="D30" s="27" t="s">
        <v>42</v>
      </c>
      <c r="E30" s="28">
        <f>+E7+E20+E23+E24+E25+E26</f>
        <v>18001606</v>
      </c>
      <c r="F30" s="28">
        <f t="shared" si="0"/>
        <v>18001606</v>
      </c>
      <c r="G30" s="28">
        <f>+G7+G20+G23+G24+G25+G26</f>
        <v>0</v>
      </c>
      <c r="H30" s="28">
        <f t="shared" si="1"/>
        <v>18001606</v>
      </c>
    </row>
    <row r="31" spans="2:8" x14ac:dyDescent="0.55000000000000004">
      <c r="B31" s="23"/>
      <c r="C31" s="20" t="s">
        <v>43</v>
      </c>
      <c r="D31" s="24" t="s">
        <v>44</v>
      </c>
      <c r="E31" s="25">
        <f>+E32+E33+E34+E35+E36+E37+E38</f>
        <v>17797742</v>
      </c>
      <c r="F31" s="25">
        <f t="shared" si="0"/>
        <v>17797742</v>
      </c>
      <c r="G31" s="25">
        <f>+G32+G33+G34+G35+G36+G37+G38</f>
        <v>0</v>
      </c>
      <c r="H31" s="25">
        <f t="shared" si="1"/>
        <v>17797742</v>
      </c>
    </row>
    <row r="32" spans="2:8" x14ac:dyDescent="0.55000000000000004">
      <c r="B32" s="23"/>
      <c r="C32" s="23"/>
      <c r="D32" s="24" t="s">
        <v>45</v>
      </c>
      <c r="E32" s="25"/>
      <c r="F32" s="25">
        <f t="shared" si="0"/>
        <v>0</v>
      </c>
      <c r="G32" s="25"/>
      <c r="H32" s="25">
        <f t="shared" si="1"/>
        <v>0</v>
      </c>
    </row>
    <row r="33" spans="2:8" x14ac:dyDescent="0.55000000000000004">
      <c r="B33" s="23"/>
      <c r="C33" s="23"/>
      <c r="D33" s="24" t="s">
        <v>46</v>
      </c>
      <c r="E33" s="25">
        <v>12416919</v>
      </c>
      <c r="F33" s="25">
        <f t="shared" si="0"/>
        <v>12416919</v>
      </c>
      <c r="G33" s="25"/>
      <c r="H33" s="25">
        <f t="shared" si="1"/>
        <v>12416919</v>
      </c>
    </row>
    <row r="34" spans="2:8" x14ac:dyDescent="0.55000000000000004">
      <c r="B34" s="23"/>
      <c r="C34" s="23"/>
      <c r="D34" s="24" t="s">
        <v>47</v>
      </c>
      <c r="E34" s="25">
        <v>2079465</v>
      </c>
      <c r="F34" s="25">
        <f t="shared" si="0"/>
        <v>2079465</v>
      </c>
      <c r="G34" s="25"/>
      <c r="H34" s="25">
        <f t="shared" si="1"/>
        <v>2079465</v>
      </c>
    </row>
    <row r="35" spans="2:8" x14ac:dyDescent="0.55000000000000004">
      <c r="B35" s="23"/>
      <c r="C35" s="23"/>
      <c r="D35" s="24" t="s">
        <v>48</v>
      </c>
      <c r="E35" s="25">
        <v>2437973</v>
      </c>
      <c r="F35" s="25">
        <f t="shared" si="0"/>
        <v>2437973</v>
      </c>
      <c r="G35" s="25"/>
      <c r="H35" s="25">
        <f t="shared" si="1"/>
        <v>2437973</v>
      </c>
    </row>
    <row r="36" spans="2:8" x14ac:dyDescent="0.55000000000000004">
      <c r="B36" s="23"/>
      <c r="C36" s="23"/>
      <c r="D36" s="24" t="s">
        <v>49</v>
      </c>
      <c r="E36" s="25">
        <v>863385</v>
      </c>
      <c r="F36" s="25">
        <f t="shared" si="0"/>
        <v>863385</v>
      </c>
      <c r="G36" s="25"/>
      <c r="H36" s="25">
        <f t="shared" si="1"/>
        <v>863385</v>
      </c>
    </row>
    <row r="37" spans="2:8" x14ac:dyDescent="0.55000000000000004">
      <c r="B37" s="23"/>
      <c r="C37" s="23"/>
      <c r="D37" s="24" t="s">
        <v>50</v>
      </c>
      <c r="E37" s="25"/>
      <c r="F37" s="25">
        <f t="shared" si="0"/>
        <v>0</v>
      </c>
      <c r="G37" s="25"/>
      <c r="H37" s="25">
        <f t="shared" si="1"/>
        <v>0</v>
      </c>
    </row>
    <row r="38" spans="2:8" x14ac:dyDescent="0.55000000000000004">
      <c r="B38" s="23"/>
      <c r="C38" s="23"/>
      <c r="D38" s="24" t="s">
        <v>51</v>
      </c>
      <c r="E38" s="25"/>
      <c r="F38" s="25">
        <f t="shared" si="0"/>
        <v>0</v>
      </c>
      <c r="G38" s="25"/>
      <c r="H38" s="25">
        <f t="shared" si="1"/>
        <v>0</v>
      </c>
    </row>
    <row r="39" spans="2:8" x14ac:dyDescent="0.55000000000000004">
      <c r="B39" s="23"/>
      <c r="C39" s="23"/>
      <c r="D39" s="24" t="s">
        <v>52</v>
      </c>
      <c r="E39" s="25">
        <f>+E40+E41+E42+E43+E44+E45+E46+E47+E48+E49</f>
        <v>1236609</v>
      </c>
      <c r="F39" s="25">
        <f t="shared" si="0"/>
        <v>1236609</v>
      </c>
      <c r="G39" s="25">
        <f>+G40+G41+G42+G43+G44+G45+G46+G47+G48+G49</f>
        <v>0</v>
      </c>
      <c r="H39" s="25">
        <f t="shared" si="1"/>
        <v>1236609</v>
      </c>
    </row>
    <row r="40" spans="2:8" x14ac:dyDescent="0.55000000000000004">
      <c r="B40" s="23"/>
      <c r="C40" s="23"/>
      <c r="D40" s="24" t="s">
        <v>53</v>
      </c>
      <c r="E40" s="25"/>
      <c r="F40" s="25">
        <f t="shared" si="0"/>
        <v>0</v>
      </c>
      <c r="G40" s="25"/>
      <c r="H40" s="25">
        <f t="shared" si="1"/>
        <v>0</v>
      </c>
    </row>
    <row r="41" spans="2:8" x14ac:dyDescent="0.55000000000000004">
      <c r="B41" s="23"/>
      <c r="C41" s="23"/>
      <c r="D41" s="24" t="s">
        <v>54</v>
      </c>
      <c r="E41" s="25">
        <v>67318</v>
      </c>
      <c r="F41" s="25">
        <f t="shared" si="0"/>
        <v>67318</v>
      </c>
      <c r="G41" s="25"/>
      <c r="H41" s="25">
        <f t="shared" si="1"/>
        <v>67318</v>
      </c>
    </row>
    <row r="42" spans="2:8" x14ac:dyDescent="0.55000000000000004">
      <c r="B42" s="23"/>
      <c r="C42" s="23"/>
      <c r="D42" s="24" t="s">
        <v>55</v>
      </c>
      <c r="E42" s="25"/>
      <c r="F42" s="25">
        <f t="shared" si="0"/>
        <v>0</v>
      </c>
      <c r="G42" s="25"/>
      <c r="H42" s="25">
        <f t="shared" si="1"/>
        <v>0</v>
      </c>
    </row>
    <row r="43" spans="2:8" x14ac:dyDescent="0.55000000000000004">
      <c r="B43" s="23"/>
      <c r="C43" s="23"/>
      <c r="D43" s="24" t="s">
        <v>56</v>
      </c>
      <c r="E43" s="25"/>
      <c r="F43" s="25">
        <f t="shared" si="0"/>
        <v>0</v>
      </c>
      <c r="G43" s="25"/>
      <c r="H43" s="25">
        <f t="shared" si="1"/>
        <v>0</v>
      </c>
    </row>
    <row r="44" spans="2:8" x14ac:dyDescent="0.55000000000000004">
      <c r="B44" s="23"/>
      <c r="C44" s="23"/>
      <c r="D44" s="24" t="s">
        <v>57</v>
      </c>
      <c r="E44" s="25">
        <v>923581</v>
      </c>
      <c r="F44" s="25">
        <f t="shared" si="0"/>
        <v>923581</v>
      </c>
      <c r="G44" s="25"/>
      <c r="H44" s="25">
        <f t="shared" si="1"/>
        <v>923581</v>
      </c>
    </row>
    <row r="45" spans="2:8" x14ac:dyDescent="0.55000000000000004">
      <c r="B45" s="23"/>
      <c r="C45" s="23"/>
      <c r="D45" s="24" t="s">
        <v>58</v>
      </c>
      <c r="E45" s="25">
        <v>218430</v>
      </c>
      <c r="F45" s="25">
        <f t="shared" si="0"/>
        <v>218430</v>
      </c>
      <c r="G45" s="25"/>
      <c r="H45" s="25">
        <f t="shared" si="1"/>
        <v>218430</v>
      </c>
    </row>
    <row r="46" spans="2:8" x14ac:dyDescent="0.55000000000000004">
      <c r="B46" s="23"/>
      <c r="C46" s="23"/>
      <c r="D46" s="24" t="s">
        <v>59</v>
      </c>
      <c r="E46" s="25"/>
      <c r="F46" s="25">
        <f t="shared" si="0"/>
        <v>0</v>
      </c>
      <c r="G46" s="25"/>
      <c r="H46" s="25">
        <f t="shared" si="1"/>
        <v>0</v>
      </c>
    </row>
    <row r="47" spans="2:8" x14ac:dyDescent="0.55000000000000004">
      <c r="B47" s="23"/>
      <c r="C47" s="23"/>
      <c r="D47" s="24" t="s">
        <v>60</v>
      </c>
      <c r="E47" s="25">
        <v>27280</v>
      </c>
      <c r="F47" s="25">
        <f t="shared" si="0"/>
        <v>27280</v>
      </c>
      <c r="G47" s="25"/>
      <c r="H47" s="25">
        <f t="shared" si="1"/>
        <v>27280</v>
      </c>
    </row>
    <row r="48" spans="2:8" x14ac:dyDescent="0.55000000000000004">
      <c r="B48" s="23"/>
      <c r="C48" s="23"/>
      <c r="D48" s="24" t="s">
        <v>61</v>
      </c>
      <c r="E48" s="25"/>
      <c r="F48" s="25">
        <f t="shared" si="0"/>
        <v>0</v>
      </c>
      <c r="G48" s="25"/>
      <c r="H48" s="25">
        <f t="shared" si="1"/>
        <v>0</v>
      </c>
    </row>
    <row r="49" spans="2:8" x14ac:dyDescent="0.55000000000000004">
      <c r="B49" s="23"/>
      <c r="C49" s="23"/>
      <c r="D49" s="24" t="s">
        <v>62</v>
      </c>
      <c r="E49" s="25"/>
      <c r="F49" s="25">
        <f t="shared" si="0"/>
        <v>0</v>
      </c>
      <c r="G49" s="25"/>
      <c r="H49" s="25">
        <f t="shared" si="1"/>
        <v>0</v>
      </c>
    </row>
    <row r="50" spans="2:8" x14ac:dyDescent="0.55000000000000004">
      <c r="B50" s="23"/>
      <c r="C50" s="23"/>
      <c r="D50" s="24" t="s">
        <v>63</v>
      </c>
      <c r="E50" s="25">
        <f>+E51+E52+E53+E54+E55+E56+E57+E58+E59+E60+E61+E62+E63+E64+E65+E66+E67+E68</f>
        <v>347625</v>
      </c>
      <c r="F50" s="25">
        <f t="shared" si="0"/>
        <v>347625</v>
      </c>
      <c r="G50" s="25">
        <f>+G51+G52+G53+G54+G55+G56+G57+G58+G59+G60+G61+G62+G63+G64+G65+G66+G67+G68</f>
        <v>0</v>
      </c>
      <c r="H50" s="25">
        <f t="shared" si="1"/>
        <v>347625</v>
      </c>
    </row>
    <row r="51" spans="2:8" x14ac:dyDescent="0.55000000000000004">
      <c r="B51" s="23"/>
      <c r="C51" s="23"/>
      <c r="D51" s="24" t="s">
        <v>64</v>
      </c>
      <c r="E51" s="25">
        <v>18240</v>
      </c>
      <c r="F51" s="25">
        <f t="shared" si="0"/>
        <v>18240</v>
      </c>
      <c r="G51" s="25"/>
      <c r="H51" s="25">
        <f t="shared" si="1"/>
        <v>18240</v>
      </c>
    </row>
    <row r="52" spans="2:8" x14ac:dyDescent="0.55000000000000004">
      <c r="B52" s="23"/>
      <c r="C52" s="23"/>
      <c r="D52" s="24" t="s">
        <v>65</v>
      </c>
      <c r="E52" s="25"/>
      <c r="F52" s="25">
        <f t="shared" si="0"/>
        <v>0</v>
      </c>
      <c r="G52" s="25"/>
      <c r="H52" s="25">
        <f t="shared" si="1"/>
        <v>0</v>
      </c>
    </row>
    <row r="53" spans="2:8" x14ac:dyDescent="0.55000000000000004">
      <c r="B53" s="23"/>
      <c r="C53" s="23"/>
      <c r="D53" s="24" t="s">
        <v>66</v>
      </c>
      <c r="E53" s="25"/>
      <c r="F53" s="25">
        <f t="shared" si="0"/>
        <v>0</v>
      </c>
      <c r="G53" s="25"/>
      <c r="H53" s="25">
        <f t="shared" si="1"/>
        <v>0</v>
      </c>
    </row>
    <row r="54" spans="2:8" x14ac:dyDescent="0.55000000000000004">
      <c r="B54" s="23"/>
      <c r="C54" s="23"/>
      <c r="D54" s="24" t="s">
        <v>67</v>
      </c>
      <c r="E54" s="25">
        <v>9900</v>
      </c>
      <c r="F54" s="25">
        <f t="shared" si="0"/>
        <v>9900</v>
      </c>
      <c r="G54" s="25"/>
      <c r="H54" s="25">
        <f t="shared" si="1"/>
        <v>9900</v>
      </c>
    </row>
    <row r="55" spans="2:8" x14ac:dyDescent="0.55000000000000004">
      <c r="B55" s="23"/>
      <c r="C55" s="23"/>
      <c r="D55" s="24" t="s">
        <v>68</v>
      </c>
      <c r="E55" s="25">
        <v>22223</v>
      </c>
      <c r="F55" s="25">
        <f t="shared" si="0"/>
        <v>22223</v>
      </c>
      <c r="G55" s="25"/>
      <c r="H55" s="25">
        <f t="shared" si="1"/>
        <v>22223</v>
      </c>
    </row>
    <row r="56" spans="2:8" x14ac:dyDescent="0.55000000000000004">
      <c r="B56" s="23"/>
      <c r="C56" s="23"/>
      <c r="D56" s="24" t="s">
        <v>69</v>
      </c>
      <c r="E56" s="25">
        <v>3300</v>
      </c>
      <c r="F56" s="25">
        <f t="shared" si="0"/>
        <v>3300</v>
      </c>
      <c r="G56" s="25"/>
      <c r="H56" s="25">
        <f t="shared" si="1"/>
        <v>3300</v>
      </c>
    </row>
    <row r="57" spans="2:8" x14ac:dyDescent="0.55000000000000004">
      <c r="B57" s="23"/>
      <c r="C57" s="23"/>
      <c r="D57" s="24" t="s">
        <v>70</v>
      </c>
      <c r="E57" s="25"/>
      <c r="F57" s="25">
        <f t="shared" si="0"/>
        <v>0</v>
      </c>
      <c r="G57" s="25"/>
      <c r="H57" s="25">
        <f t="shared" si="1"/>
        <v>0</v>
      </c>
    </row>
    <row r="58" spans="2:8" x14ac:dyDescent="0.55000000000000004">
      <c r="B58" s="23"/>
      <c r="C58" s="23"/>
      <c r="D58" s="24" t="s">
        <v>71</v>
      </c>
      <c r="E58" s="25">
        <v>96182</v>
      </c>
      <c r="F58" s="25">
        <f t="shared" si="0"/>
        <v>96182</v>
      </c>
      <c r="G58" s="25"/>
      <c r="H58" s="25">
        <f t="shared" si="1"/>
        <v>96182</v>
      </c>
    </row>
    <row r="59" spans="2:8" x14ac:dyDescent="0.55000000000000004">
      <c r="B59" s="23"/>
      <c r="C59" s="23"/>
      <c r="D59" s="24" t="s">
        <v>72</v>
      </c>
      <c r="E59" s="25"/>
      <c r="F59" s="25">
        <f t="shared" si="0"/>
        <v>0</v>
      </c>
      <c r="G59" s="25"/>
      <c r="H59" s="25">
        <f t="shared" si="1"/>
        <v>0</v>
      </c>
    </row>
    <row r="60" spans="2:8" x14ac:dyDescent="0.55000000000000004">
      <c r="B60" s="23"/>
      <c r="C60" s="23"/>
      <c r="D60" s="24" t="s">
        <v>73</v>
      </c>
      <c r="E60" s="25"/>
      <c r="F60" s="25">
        <f t="shared" si="0"/>
        <v>0</v>
      </c>
      <c r="G60" s="25"/>
      <c r="H60" s="25">
        <f t="shared" si="1"/>
        <v>0</v>
      </c>
    </row>
    <row r="61" spans="2:8" x14ac:dyDescent="0.55000000000000004">
      <c r="B61" s="23"/>
      <c r="C61" s="23"/>
      <c r="D61" s="24" t="s">
        <v>74</v>
      </c>
      <c r="E61" s="25">
        <v>1100</v>
      </c>
      <c r="F61" s="25">
        <f t="shared" si="0"/>
        <v>1100</v>
      </c>
      <c r="G61" s="25"/>
      <c r="H61" s="25">
        <f t="shared" si="1"/>
        <v>1100</v>
      </c>
    </row>
    <row r="62" spans="2:8" x14ac:dyDescent="0.55000000000000004">
      <c r="B62" s="23"/>
      <c r="C62" s="23"/>
      <c r="D62" s="24" t="s">
        <v>58</v>
      </c>
      <c r="E62" s="25"/>
      <c r="F62" s="25">
        <f t="shared" si="0"/>
        <v>0</v>
      </c>
      <c r="G62" s="25"/>
      <c r="H62" s="25">
        <f t="shared" si="1"/>
        <v>0</v>
      </c>
    </row>
    <row r="63" spans="2:8" x14ac:dyDescent="0.55000000000000004">
      <c r="B63" s="23"/>
      <c r="C63" s="23"/>
      <c r="D63" s="24" t="s">
        <v>59</v>
      </c>
      <c r="E63" s="25">
        <v>196680</v>
      </c>
      <c r="F63" s="25">
        <f t="shared" si="0"/>
        <v>196680</v>
      </c>
      <c r="G63" s="25"/>
      <c r="H63" s="25">
        <f t="shared" si="1"/>
        <v>196680</v>
      </c>
    </row>
    <row r="64" spans="2:8" x14ac:dyDescent="0.55000000000000004">
      <c r="B64" s="23"/>
      <c r="C64" s="23"/>
      <c r="D64" s="24" t="s">
        <v>75</v>
      </c>
      <c r="E64" s="25"/>
      <c r="F64" s="25">
        <f t="shared" si="0"/>
        <v>0</v>
      </c>
      <c r="G64" s="25"/>
      <c r="H64" s="25">
        <f t="shared" si="1"/>
        <v>0</v>
      </c>
    </row>
    <row r="65" spans="2:8" x14ac:dyDescent="0.55000000000000004">
      <c r="B65" s="23"/>
      <c r="C65" s="23"/>
      <c r="D65" s="24" t="s">
        <v>76</v>
      </c>
      <c r="E65" s="25"/>
      <c r="F65" s="25">
        <f t="shared" si="0"/>
        <v>0</v>
      </c>
      <c r="G65" s="25"/>
      <c r="H65" s="25">
        <f t="shared" si="1"/>
        <v>0</v>
      </c>
    </row>
    <row r="66" spans="2:8" x14ac:dyDescent="0.55000000000000004">
      <c r="B66" s="23"/>
      <c r="C66" s="23"/>
      <c r="D66" s="24" t="s">
        <v>77</v>
      </c>
      <c r="E66" s="25"/>
      <c r="F66" s="25">
        <f t="shared" si="0"/>
        <v>0</v>
      </c>
      <c r="G66" s="25"/>
      <c r="H66" s="25">
        <f t="shared" si="1"/>
        <v>0</v>
      </c>
    </row>
    <row r="67" spans="2:8" x14ac:dyDescent="0.55000000000000004">
      <c r="B67" s="23"/>
      <c r="C67" s="23"/>
      <c r="D67" s="24" t="s">
        <v>78</v>
      </c>
      <c r="E67" s="25"/>
      <c r="F67" s="25">
        <f t="shared" si="0"/>
        <v>0</v>
      </c>
      <c r="G67" s="25"/>
      <c r="H67" s="25">
        <f t="shared" si="1"/>
        <v>0</v>
      </c>
    </row>
    <row r="68" spans="2:8" x14ac:dyDescent="0.55000000000000004">
      <c r="B68" s="23"/>
      <c r="C68" s="23"/>
      <c r="D68" s="24" t="s">
        <v>62</v>
      </c>
      <c r="E68" s="25"/>
      <c r="F68" s="25">
        <f t="shared" si="0"/>
        <v>0</v>
      </c>
      <c r="G68" s="25"/>
      <c r="H68" s="25">
        <f t="shared" si="1"/>
        <v>0</v>
      </c>
    </row>
    <row r="69" spans="2:8" x14ac:dyDescent="0.55000000000000004">
      <c r="B69" s="23"/>
      <c r="C69" s="23"/>
      <c r="D69" s="24" t="s">
        <v>79</v>
      </c>
      <c r="E69" s="25">
        <f>+E70</f>
        <v>858</v>
      </c>
      <c r="F69" s="25">
        <f t="shared" si="0"/>
        <v>858</v>
      </c>
      <c r="G69" s="25">
        <f>+G70</f>
        <v>0</v>
      </c>
      <c r="H69" s="25">
        <f t="shared" si="1"/>
        <v>858</v>
      </c>
    </row>
    <row r="70" spans="2:8" x14ac:dyDescent="0.55000000000000004">
      <c r="B70" s="23"/>
      <c r="C70" s="23"/>
      <c r="D70" s="24" t="s">
        <v>80</v>
      </c>
      <c r="E70" s="25">
        <v>858</v>
      </c>
      <c r="F70" s="25">
        <f t="shared" si="0"/>
        <v>858</v>
      </c>
      <c r="G70" s="25"/>
      <c r="H70" s="25">
        <f t="shared" si="1"/>
        <v>858</v>
      </c>
    </row>
    <row r="71" spans="2:8" x14ac:dyDescent="0.55000000000000004">
      <c r="B71" s="23"/>
      <c r="C71" s="26"/>
      <c r="D71" s="27" t="s">
        <v>81</v>
      </c>
      <c r="E71" s="28">
        <f>+E31+E39+E50+E69</f>
        <v>19382834</v>
      </c>
      <c r="F71" s="28">
        <f t="shared" si="0"/>
        <v>19382834</v>
      </c>
      <c r="G71" s="28">
        <f>+G31+G39+G50+G69</f>
        <v>0</v>
      </c>
      <c r="H71" s="28">
        <f t="shared" si="1"/>
        <v>19382834</v>
      </c>
    </row>
    <row r="72" spans="2:8" x14ac:dyDescent="0.55000000000000004">
      <c r="B72" s="26"/>
      <c r="C72" s="29" t="s">
        <v>82</v>
      </c>
      <c r="D72" s="30"/>
      <c r="E72" s="31">
        <f xml:space="preserve"> +E30 - E71</f>
        <v>-1381228</v>
      </c>
      <c r="F72" s="31">
        <f t="shared" ref="F72:F99" si="2">+E72</f>
        <v>-1381228</v>
      </c>
      <c r="G72" s="31">
        <f xml:space="preserve"> +G30 - G71</f>
        <v>0</v>
      </c>
      <c r="H72" s="31">
        <f>H30-H71</f>
        <v>-1381228</v>
      </c>
    </row>
    <row r="73" spans="2:8" x14ac:dyDescent="0.55000000000000004">
      <c r="B73" s="20" t="s">
        <v>83</v>
      </c>
      <c r="C73" s="20" t="s">
        <v>20</v>
      </c>
      <c r="D73" s="24" t="s">
        <v>84</v>
      </c>
      <c r="E73" s="25"/>
      <c r="F73" s="25">
        <f t="shared" si="2"/>
        <v>0</v>
      </c>
      <c r="G73" s="25"/>
      <c r="H73" s="25">
        <f t="shared" ref="H73:H98" si="3">F73-ABS(G73)</f>
        <v>0</v>
      </c>
    </row>
    <row r="74" spans="2:8" x14ac:dyDescent="0.55000000000000004">
      <c r="B74" s="23"/>
      <c r="C74" s="23"/>
      <c r="D74" s="24" t="s">
        <v>85</v>
      </c>
      <c r="E74" s="25">
        <f>+E75</f>
        <v>0</v>
      </c>
      <c r="F74" s="25">
        <f t="shared" si="2"/>
        <v>0</v>
      </c>
      <c r="G74" s="25">
        <f>+G75</f>
        <v>0</v>
      </c>
      <c r="H74" s="25">
        <f t="shared" si="3"/>
        <v>0</v>
      </c>
    </row>
    <row r="75" spans="2:8" x14ac:dyDescent="0.55000000000000004">
      <c r="B75" s="23"/>
      <c r="C75" s="23"/>
      <c r="D75" s="24" t="s">
        <v>86</v>
      </c>
      <c r="E75" s="25"/>
      <c r="F75" s="25">
        <f t="shared" si="2"/>
        <v>0</v>
      </c>
      <c r="G75" s="25"/>
      <c r="H75" s="25">
        <f t="shared" si="3"/>
        <v>0</v>
      </c>
    </row>
    <row r="76" spans="2:8" x14ac:dyDescent="0.55000000000000004">
      <c r="B76" s="23"/>
      <c r="C76" s="26"/>
      <c r="D76" s="27" t="s">
        <v>87</v>
      </c>
      <c r="E76" s="28">
        <f>+E73+E74</f>
        <v>0</v>
      </c>
      <c r="F76" s="28">
        <f t="shared" si="2"/>
        <v>0</v>
      </c>
      <c r="G76" s="28">
        <f>+G73+G74</f>
        <v>0</v>
      </c>
      <c r="H76" s="28">
        <f t="shared" si="3"/>
        <v>0</v>
      </c>
    </row>
    <row r="77" spans="2:8" x14ac:dyDescent="0.55000000000000004">
      <c r="B77" s="23"/>
      <c r="C77" s="20" t="s">
        <v>43</v>
      </c>
      <c r="D77" s="24" t="s">
        <v>88</v>
      </c>
      <c r="E77" s="25"/>
      <c r="F77" s="25">
        <f t="shared" si="2"/>
        <v>0</v>
      </c>
      <c r="G77" s="25"/>
      <c r="H77" s="25">
        <f t="shared" si="3"/>
        <v>0</v>
      </c>
    </row>
    <row r="78" spans="2:8" x14ac:dyDescent="0.55000000000000004">
      <c r="B78" s="23"/>
      <c r="C78" s="23"/>
      <c r="D78" s="24" t="s">
        <v>89</v>
      </c>
      <c r="E78" s="25"/>
      <c r="F78" s="25">
        <f t="shared" si="2"/>
        <v>0</v>
      </c>
      <c r="G78" s="25"/>
      <c r="H78" s="25">
        <f t="shared" si="3"/>
        <v>0</v>
      </c>
    </row>
    <row r="79" spans="2:8" x14ac:dyDescent="0.55000000000000004">
      <c r="B79" s="23"/>
      <c r="C79" s="23"/>
      <c r="D79" s="24" t="s">
        <v>90</v>
      </c>
      <c r="E79" s="25">
        <f>+E80+E81</f>
        <v>0</v>
      </c>
      <c r="F79" s="25">
        <f t="shared" si="2"/>
        <v>0</v>
      </c>
      <c r="G79" s="25">
        <f>+G80+G81</f>
        <v>0</v>
      </c>
      <c r="H79" s="25">
        <f t="shared" si="3"/>
        <v>0</v>
      </c>
    </row>
    <row r="80" spans="2:8" x14ac:dyDescent="0.55000000000000004">
      <c r="B80" s="23"/>
      <c r="C80" s="23"/>
      <c r="D80" s="24" t="s">
        <v>91</v>
      </c>
      <c r="E80" s="25"/>
      <c r="F80" s="25">
        <f t="shared" si="2"/>
        <v>0</v>
      </c>
      <c r="G80" s="25"/>
      <c r="H80" s="25">
        <f t="shared" si="3"/>
        <v>0</v>
      </c>
    </row>
    <row r="81" spans="2:8" x14ac:dyDescent="0.55000000000000004">
      <c r="B81" s="23"/>
      <c r="C81" s="23"/>
      <c r="D81" s="24" t="s">
        <v>92</v>
      </c>
      <c r="E81" s="25"/>
      <c r="F81" s="25">
        <f t="shared" si="2"/>
        <v>0</v>
      </c>
      <c r="G81" s="25"/>
      <c r="H81" s="25">
        <f t="shared" si="3"/>
        <v>0</v>
      </c>
    </row>
    <row r="82" spans="2:8" x14ac:dyDescent="0.55000000000000004">
      <c r="B82" s="23"/>
      <c r="C82" s="26"/>
      <c r="D82" s="27" t="s">
        <v>93</v>
      </c>
      <c r="E82" s="28">
        <f>+E77+E78+E79</f>
        <v>0</v>
      </c>
      <c r="F82" s="28">
        <f t="shared" si="2"/>
        <v>0</v>
      </c>
      <c r="G82" s="28">
        <f>+G77+G78+G79</f>
        <v>0</v>
      </c>
      <c r="H82" s="28">
        <f t="shared" si="3"/>
        <v>0</v>
      </c>
    </row>
    <row r="83" spans="2:8" x14ac:dyDescent="0.55000000000000004">
      <c r="B83" s="26"/>
      <c r="C83" s="32" t="s">
        <v>94</v>
      </c>
      <c r="D83" s="30"/>
      <c r="E83" s="31">
        <f xml:space="preserve"> +E76 - E82</f>
        <v>0</v>
      </c>
      <c r="F83" s="31">
        <f t="shared" si="2"/>
        <v>0</v>
      </c>
      <c r="G83" s="31">
        <f xml:space="preserve"> +G76 - G82</f>
        <v>0</v>
      </c>
      <c r="H83" s="31">
        <f>H76-H82</f>
        <v>0</v>
      </c>
    </row>
    <row r="84" spans="2:8" x14ac:dyDescent="0.55000000000000004">
      <c r="B84" s="20" t="s">
        <v>95</v>
      </c>
      <c r="C84" s="20" t="s">
        <v>20</v>
      </c>
      <c r="D84" s="24" t="s">
        <v>96</v>
      </c>
      <c r="E84" s="25"/>
      <c r="F84" s="25">
        <f t="shared" si="2"/>
        <v>0</v>
      </c>
      <c r="G84" s="25"/>
      <c r="H84" s="25">
        <f t="shared" si="3"/>
        <v>0</v>
      </c>
    </row>
    <row r="85" spans="2:8" x14ac:dyDescent="0.55000000000000004">
      <c r="B85" s="23"/>
      <c r="C85" s="23"/>
      <c r="D85" s="24" t="s">
        <v>97</v>
      </c>
      <c r="E85" s="25"/>
      <c r="F85" s="25">
        <f t="shared" si="2"/>
        <v>0</v>
      </c>
      <c r="G85" s="25"/>
      <c r="H85" s="25">
        <f t="shared" si="3"/>
        <v>0</v>
      </c>
    </row>
    <row r="86" spans="2:8" x14ac:dyDescent="0.55000000000000004">
      <c r="B86" s="23"/>
      <c r="C86" s="23"/>
      <c r="D86" s="24" t="s">
        <v>98</v>
      </c>
      <c r="E86" s="25">
        <v>2708236</v>
      </c>
      <c r="F86" s="25">
        <f t="shared" si="2"/>
        <v>2708236</v>
      </c>
      <c r="G86" s="25"/>
      <c r="H86" s="25">
        <f t="shared" si="3"/>
        <v>2708236</v>
      </c>
    </row>
    <row r="87" spans="2:8" x14ac:dyDescent="0.55000000000000004">
      <c r="B87" s="23"/>
      <c r="C87" s="23"/>
      <c r="D87" s="24" t="s">
        <v>99</v>
      </c>
      <c r="E87" s="25"/>
      <c r="F87" s="25">
        <f t="shared" si="2"/>
        <v>0</v>
      </c>
      <c r="G87" s="25"/>
      <c r="H87" s="25">
        <f t="shared" si="3"/>
        <v>0</v>
      </c>
    </row>
    <row r="88" spans="2:8" x14ac:dyDescent="0.55000000000000004">
      <c r="B88" s="23"/>
      <c r="C88" s="26"/>
      <c r="D88" s="27" t="s">
        <v>100</v>
      </c>
      <c r="E88" s="28">
        <f>+E84+E85+E86+E87</f>
        <v>2708236</v>
      </c>
      <c r="F88" s="28">
        <f t="shared" si="2"/>
        <v>2708236</v>
      </c>
      <c r="G88" s="28">
        <f>+G84+G85+G86+G87</f>
        <v>0</v>
      </c>
      <c r="H88" s="28">
        <f t="shared" si="3"/>
        <v>2708236</v>
      </c>
    </row>
    <row r="89" spans="2:8" x14ac:dyDescent="0.55000000000000004">
      <c r="B89" s="23"/>
      <c r="C89" s="20" t="s">
        <v>43</v>
      </c>
      <c r="D89" s="24" t="s">
        <v>101</v>
      </c>
      <c r="E89" s="25"/>
      <c r="F89" s="25">
        <f t="shared" si="2"/>
        <v>0</v>
      </c>
      <c r="G89" s="25"/>
      <c r="H89" s="25">
        <f t="shared" si="3"/>
        <v>0</v>
      </c>
    </row>
    <row r="90" spans="2:8" x14ac:dyDescent="0.55000000000000004">
      <c r="B90" s="23"/>
      <c r="C90" s="23"/>
      <c r="D90" s="24" t="s">
        <v>102</v>
      </c>
      <c r="E90" s="25"/>
      <c r="F90" s="25">
        <f t="shared" si="2"/>
        <v>0</v>
      </c>
      <c r="G90" s="25"/>
      <c r="H90" s="25">
        <f t="shared" si="3"/>
        <v>0</v>
      </c>
    </row>
    <row r="91" spans="2:8" x14ac:dyDescent="0.55000000000000004">
      <c r="B91" s="23"/>
      <c r="C91" s="23"/>
      <c r="D91" s="24" t="s">
        <v>103</v>
      </c>
      <c r="E91" s="25">
        <f>+E92</f>
        <v>0</v>
      </c>
      <c r="F91" s="25">
        <f t="shared" si="2"/>
        <v>0</v>
      </c>
      <c r="G91" s="25">
        <f>+G92</f>
        <v>0</v>
      </c>
      <c r="H91" s="25">
        <f t="shared" si="3"/>
        <v>0</v>
      </c>
    </row>
    <row r="92" spans="2:8" x14ac:dyDescent="0.55000000000000004">
      <c r="B92" s="23"/>
      <c r="C92" s="23"/>
      <c r="D92" s="24" t="s">
        <v>104</v>
      </c>
      <c r="E92" s="25"/>
      <c r="F92" s="25">
        <f t="shared" si="2"/>
        <v>0</v>
      </c>
      <c r="G92" s="25"/>
      <c r="H92" s="25">
        <f t="shared" si="3"/>
        <v>0</v>
      </c>
    </row>
    <row r="93" spans="2:8" x14ac:dyDescent="0.55000000000000004">
      <c r="B93" s="23"/>
      <c r="C93" s="23"/>
      <c r="D93" s="33" t="s">
        <v>105</v>
      </c>
      <c r="E93" s="34"/>
      <c r="F93" s="34">
        <f t="shared" si="2"/>
        <v>0</v>
      </c>
      <c r="G93" s="34"/>
      <c r="H93" s="34">
        <f t="shared" si="3"/>
        <v>0</v>
      </c>
    </row>
    <row r="94" spans="2:8" x14ac:dyDescent="0.55000000000000004">
      <c r="B94" s="23"/>
      <c r="C94" s="23"/>
      <c r="D94" s="35" t="s">
        <v>106</v>
      </c>
      <c r="E94" s="34"/>
      <c r="F94" s="34">
        <f t="shared" si="2"/>
        <v>0</v>
      </c>
      <c r="G94" s="34"/>
      <c r="H94" s="34">
        <f t="shared" si="3"/>
        <v>0</v>
      </c>
    </row>
    <row r="95" spans="2:8" x14ac:dyDescent="0.55000000000000004">
      <c r="B95" s="23"/>
      <c r="C95" s="26"/>
      <c r="D95" s="36" t="s">
        <v>107</v>
      </c>
      <c r="E95" s="37">
        <f>+E89+E90+E91+E93+E94</f>
        <v>0</v>
      </c>
      <c r="F95" s="37">
        <f t="shared" si="2"/>
        <v>0</v>
      </c>
      <c r="G95" s="37">
        <f>+G89+G90+G91+G93+G94</f>
        <v>0</v>
      </c>
      <c r="H95" s="37">
        <f t="shared" si="3"/>
        <v>0</v>
      </c>
    </row>
    <row r="96" spans="2:8" x14ac:dyDescent="0.55000000000000004">
      <c r="B96" s="26"/>
      <c r="C96" s="32" t="s">
        <v>108</v>
      </c>
      <c r="D96" s="30"/>
      <c r="E96" s="31">
        <f xml:space="preserve"> +E88 - E95</f>
        <v>2708236</v>
      </c>
      <c r="F96" s="31">
        <f t="shared" si="2"/>
        <v>2708236</v>
      </c>
      <c r="G96" s="31">
        <f xml:space="preserve"> +G88 - G95</f>
        <v>0</v>
      </c>
      <c r="H96" s="31">
        <f>H88-H95</f>
        <v>2708236</v>
      </c>
    </row>
    <row r="97" spans="2:8" x14ac:dyDescent="0.55000000000000004">
      <c r="B97" s="32" t="s">
        <v>109</v>
      </c>
      <c r="C97" s="29"/>
      <c r="D97" s="30"/>
      <c r="E97" s="31">
        <f xml:space="preserve"> +E72 +E83 +E96</f>
        <v>1327008</v>
      </c>
      <c r="F97" s="31">
        <f t="shared" si="2"/>
        <v>1327008</v>
      </c>
      <c r="G97" s="31">
        <f xml:space="preserve"> +G72 +G83 +G96</f>
        <v>0</v>
      </c>
      <c r="H97" s="31">
        <f>H72+H83+H96</f>
        <v>1327008</v>
      </c>
    </row>
    <row r="98" spans="2:8" x14ac:dyDescent="0.55000000000000004">
      <c r="B98" s="32" t="s">
        <v>110</v>
      </c>
      <c r="C98" s="29"/>
      <c r="D98" s="30"/>
      <c r="E98" s="31"/>
      <c r="F98" s="31">
        <f t="shared" si="2"/>
        <v>0</v>
      </c>
      <c r="G98" s="31"/>
      <c r="H98" s="31">
        <f t="shared" si="3"/>
        <v>0</v>
      </c>
    </row>
    <row r="99" spans="2:8" x14ac:dyDescent="0.55000000000000004">
      <c r="B99" s="32" t="s">
        <v>111</v>
      </c>
      <c r="C99" s="29"/>
      <c r="D99" s="30"/>
      <c r="E99" s="31">
        <f xml:space="preserve"> +E97 +E98</f>
        <v>1327008</v>
      </c>
      <c r="F99" s="31">
        <f t="shared" si="2"/>
        <v>1327008</v>
      </c>
      <c r="G99" s="31">
        <f xml:space="preserve"> +G97 +G98</f>
        <v>0</v>
      </c>
      <c r="H99" s="31">
        <f>H97+H98</f>
        <v>1327008</v>
      </c>
    </row>
  </sheetData>
  <mergeCells count="15">
    <mergeCell ref="B84:B96"/>
    <mergeCell ref="C84:C88"/>
    <mergeCell ref="C89:C95"/>
    <mergeCell ref="B7:B72"/>
    <mergeCell ref="C7:C30"/>
    <mergeCell ref="C31:C71"/>
    <mergeCell ref="B73:B83"/>
    <mergeCell ref="C73:C76"/>
    <mergeCell ref="C77:C82"/>
    <mergeCell ref="B2:H2"/>
    <mergeCell ref="B3:H3"/>
    <mergeCell ref="B5:D6"/>
    <mergeCell ref="F5:F6"/>
    <mergeCell ref="G5:G6"/>
    <mergeCell ref="H5:H6"/>
  </mergeCells>
  <phoneticPr fontId="2"/>
  <pageMargins left="0.7" right="0.7" top="0.75" bottom="0.75" header="0.3" footer="0.3"/>
  <pageSetup paperSize="9" fitToHeight="0" orientation="portrait" r:id="rId1"/>
  <headerFooter>
    <oddHeader>&amp;L社会福祉法人わたつみ会</oddHead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わたつみの里</vt:lpstr>
      <vt:lpstr>さくらルーム</vt:lpstr>
      <vt:lpstr>さくらルーム!Print_Titles</vt:lpstr>
      <vt:lpstr>わたつみの里!Print_Titles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真実 木村</dc:creator>
  <cp:lastModifiedBy>真実 木村</cp:lastModifiedBy>
  <dcterms:created xsi:type="dcterms:W3CDTF">2025-06-19T03:27:46Z</dcterms:created>
  <dcterms:modified xsi:type="dcterms:W3CDTF">2025-06-19T03:27:48Z</dcterms:modified>
</cp:coreProperties>
</file>