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32CDEBB9-7300-40F4-8050-1144B8BF075B}" xr6:coauthVersionLast="47" xr6:coauthVersionMax="47" xr10:uidLastSave="{00000000-0000-0000-0000-000000000000}"/>
  <bookViews>
    <workbookView xWindow="-110" yWindow="-110" windowWidth="19420" windowHeight="10300" activeTab="1" xr2:uid="{01AC5D79-E4B3-4AF9-B6E6-B1C492BC1D80}"/>
  </bookViews>
  <sheets>
    <sheet name="わたつみの里" sheetId="1" r:id="rId1"/>
    <sheet name="さくらルーム" sheetId="2" r:id="rId2"/>
  </sheets>
  <definedNames>
    <definedName name="_xlnm.Print_Titles" localSheetId="1">さくらルーム!$1:$5</definedName>
    <definedName name="_xlnm.Print_Titles" localSheetId="0">わたつみの里!$1:$5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" i="2" l="1"/>
  <c r="G94" i="2"/>
  <c r="G91" i="2"/>
  <c r="G90" i="2"/>
  <c r="F89" i="2"/>
  <c r="F92" i="2" s="1"/>
  <c r="E89" i="2"/>
  <c r="E92" i="2" s="1"/>
  <c r="G88" i="2"/>
  <c r="G87" i="2"/>
  <c r="F86" i="2"/>
  <c r="E86" i="2"/>
  <c r="G86" i="2" s="1"/>
  <c r="G85" i="2"/>
  <c r="G84" i="2"/>
  <c r="G83" i="2"/>
  <c r="F81" i="2"/>
  <c r="E81" i="2"/>
  <c r="G81" i="2" s="1"/>
  <c r="G80" i="2"/>
  <c r="G79" i="2"/>
  <c r="F78" i="2"/>
  <c r="E78" i="2"/>
  <c r="G78" i="2" s="1"/>
  <c r="G77" i="2"/>
  <c r="G76" i="2"/>
  <c r="F75" i="2"/>
  <c r="F82" i="2" s="1"/>
  <c r="E75" i="2"/>
  <c r="G75" i="2" s="1"/>
  <c r="G74" i="2"/>
  <c r="G73" i="2"/>
  <c r="F73" i="2"/>
  <c r="E73" i="2"/>
  <c r="G72" i="2"/>
  <c r="G69" i="2"/>
  <c r="F68" i="2"/>
  <c r="G68" i="2" s="1"/>
  <c r="E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F49" i="2"/>
  <c r="E49" i="2"/>
  <c r="G49" i="2" s="1"/>
  <c r="G48" i="2"/>
  <c r="G47" i="2"/>
  <c r="G46" i="2"/>
  <c r="G45" i="2"/>
  <c r="G44" i="2"/>
  <c r="G43" i="2"/>
  <c r="G42" i="2"/>
  <c r="G41" i="2"/>
  <c r="G40" i="2"/>
  <c r="G39" i="2"/>
  <c r="F38" i="2"/>
  <c r="E38" i="2"/>
  <c r="G38" i="2" s="1"/>
  <c r="G37" i="2"/>
  <c r="G36" i="2"/>
  <c r="G35" i="2"/>
  <c r="G34" i="2"/>
  <c r="G33" i="2"/>
  <c r="G32" i="2"/>
  <c r="G31" i="2"/>
  <c r="F30" i="2"/>
  <c r="F70" i="2" s="1"/>
  <c r="E30" i="2"/>
  <c r="G30" i="2" s="1"/>
  <c r="G28" i="2"/>
  <c r="G27" i="2"/>
  <c r="G26" i="2"/>
  <c r="F25" i="2"/>
  <c r="E25" i="2"/>
  <c r="G25" i="2" s="1"/>
  <c r="G24" i="2"/>
  <c r="G23" i="2"/>
  <c r="G22" i="2"/>
  <c r="G21" i="2"/>
  <c r="F20" i="2"/>
  <c r="G20" i="2" s="1"/>
  <c r="E20" i="2"/>
  <c r="E19" i="2"/>
  <c r="G18" i="2"/>
  <c r="G17" i="2"/>
  <c r="G16" i="2"/>
  <c r="G15" i="2"/>
  <c r="F14" i="2"/>
  <c r="E14" i="2"/>
  <c r="G14" i="2" s="1"/>
  <c r="G13" i="2"/>
  <c r="G12" i="2"/>
  <c r="F11" i="2"/>
  <c r="E11" i="2"/>
  <c r="G11" i="2" s="1"/>
  <c r="G10" i="2"/>
  <c r="G9" i="2"/>
  <c r="G8" i="2"/>
  <c r="F7" i="2"/>
  <c r="E7" i="2"/>
  <c r="E6" i="2" s="1"/>
  <c r="F6" i="2"/>
  <c r="G97" i="1"/>
  <c r="G94" i="1"/>
  <c r="G91" i="1"/>
  <c r="G90" i="1"/>
  <c r="F89" i="1"/>
  <c r="F92" i="1" s="1"/>
  <c r="E89" i="1"/>
  <c r="G89" i="1" s="1"/>
  <c r="G88" i="1"/>
  <c r="G87" i="1"/>
  <c r="F86" i="1"/>
  <c r="F93" i="1" s="1"/>
  <c r="E86" i="1"/>
  <c r="G85" i="1"/>
  <c r="G84" i="1"/>
  <c r="G83" i="1"/>
  <c r="F81" i="1"/>
  <c r="E81" i="1"/>
  <c r="G81" i="1" s="1"/>
  <c r="G80" i="1"/>
  <c r="G79" i="1"/>
  <c r="F78" i="1"/>
  <c r="E78" i="1"/>
  <c r="G78" i="1" s="1"/>
  <c r="G77" i="1"/>
  <c r="G76" i="1"/>
  <c r="G74" i="1"/>
  <c r="F73" i="1"/>
  <c r="F75" i="1" s="1"/>
  <c r="F82" i="1" s="1"/>
  <c r="E73" i="1"/>
  <c r="G73" i="1" s="1"/>
  <c r="G72" i="1"/>
  <c r="G69" i="1"/>
  <c r="F68" i="1"/>
  <c r="E68" i="1"/>
  <c r="G68" i="1" s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F49" i="1"/>
  <c r="E49" i="1"/>
  <c r="G49" i="1" s="1"/>
  <c r="G48" i="1"/>
  <c r="G47" i="1"/>
  <c r="G46" i="1"/>
  <c r="G45" i="1"/>
  <c r="G44" i="1"/>
  <c r="G43" i="1"/>
  <c r="G42" i="1"/>
  <c r="G41" i="1"/>
  <c r="G40" i="1"/>
  <c r="G39" i="1"/>
  <c r="F38" i="1"/>
  <c r="E38" i="1"/>
  <c r="G38" i="1" s="1"/>
  <c r="G37" i="1"/>
  <c r="G36" i="1"/>
  <c r="G35" i="1"/>
  <c r="G34" i="1"/>
  <c r="G33" i="1"/>
  <c r="G32" i="1"/>
  <c r="G31" i="1"/>
  <c r="F30" i="1"/>
  <c r="F70" i="1" s="1"/>
  <c r="E30" i="1"/>
  <c r="G30" i="1" s="1"/>
  <c r="G28" i="1"/>
  <c r="G27" i="1"/>
  <c r="G26" i="1"/>
  <c r="F25" i="1"/>
  <c r="E25" i="1"/>
  <c r="G25" i="1" s="1"/>
  <c r="G24" i="1"/>
  <c r="G23" i="1"/>
  <c r="G22" i="1"/>
  <c r="G21" i="1"/>
  <c r="F20" i="1"/>
  <c r="F19" i="1" s="1"/>
  <c r="E20" i="1"/>
  <c r="E19" i="1" s="1"/>
  <c r="G18" i="1"/>
  <c r="G17" i="1"/>
  <c r="G16" i="1"/>
  <c r="G15" i="1"/>
  <c r="F14" i="1"/>
  <c r="E14" i="1"/>
  <c r="G14" i="1" s="1"/>
  <c r="G13" i="1"/>
  <c r="G12" i="1"/>
  <c r="G11" i="1"/>
  <c r="F11" i="1"/>
  <c r="E11" i="1"/>
  <c r="G10" i="1"/>
  <c r="G9" i="1"/>
  <c r="G8" i="1"/>
  <c r="F7" i="1"/>
  <c r="E7" i="1"/>
  <c r="G7" i="1" s="1"/>
  <c r="F6" i="1"/>
  <c r="F29" i="1" s="1"/>
  <c r="F71" i="1" s="1"/>
  <c r="F96" i="1" s="1"/>
  <c r="F98" i="1" s="1"/>
  <c r="E6" i="1"/>
  <c r="G6" i="1" s="1"/>
  <c r="E29" i="2" l="1"/>
  <c r="G6" i="2"/>
  <c r="G19" i="1"/>
  <c r="E93" i="2"/>
  <c r="G93" i="2" s="1"/>
  <c r="G92" i="2"/>
  <c r="F29" i="2"/>
  <c r="F71" i="2" s="1"/>
  <c r="F96" i="2" s="1"/>
  <c r="F98" i="2" s="1"/>
  <c r="F93" i="2"/>
  <c r="E82" i="2"/>
  <c r="G82" i="2" s="1"/>
  <c r="E75" i="1"/>
  <c r="G7" i="2"/>
  <c r="G89" i="2"/>
  <c r="E70" i="1"/>
  <c r="G70" i="1" s="1"/>
  <c r="E92" i="1"/>
  <c r="F19" i="2"/>
  <c r="G19" i="2" s="1"/>
  <c r="G20" i="1"/>
  <c r="E70" i="2"/>
  <c r="G70" i="2" s="1"/>
  <c r="E29" i="1"/>
  <c r="G86" i="1"/>
  <c r="G75" i="1" l="1"/>
  <c r="E82" i="1"/>
  <c r="G82" i="1" s="1"/>
  <c r="E71" i="1"/>
  <c r="G29" i="1"/>
  <c r="E93" i="1"/>
  <c r="G93" i="1" s="1"/>
  <c r="G92" i="1"/>
  <c r="G29" i="2"/>
  <c r="E71" i="2"/>
  <c r="G71" i="1" l="1"/>
  <c r="E96" i="1"/>
  <c r="E96" i="2"/>
  <c r="G71" i="2"/>
  <c r="E98" i="2" l="1"/>
  <c r="G98" i="2" s="1"/>
  <c r="G96" i="2"/>
  <c r="E98" i="1"/>
  <c r="G98" i="1" s="1"/>
  <c r="G96" i="1"/>
</calcChain>
</file>

<file path=xl/sharedStrings.xml><?xml version="1.0" encoding="utf-8"?>
<sst xmlns="http://schemas.openxmlformats.org/spreadsheetml/2006/main" count="220" uniqueCount="102">
  <si>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</si>
  <si>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わたつみの里拠点区分  資金収支計算書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</si>
  <si>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</si>
  <si>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</si>
  <si>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</si>
  <si>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</si>
  <si>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</si>
  <si>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</si>
  <si>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</si>
  <si>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</si>
  <si>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</si>
  <si>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</si>
  <si>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</si>
  <si>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</si>
  <si>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</si>
  <si>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</si>
  <si>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</si>
  <si>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特定障害者特別給付費収入</t>
  </si>
  <si>
    <t>　特定費用収入</t>
  </si>
  <si>
    <t>　その他の事業収入</t>
  </si>
  <si>
    <t>　　補助金事業収入（公費）</t>
  </si>
  <si>
    <t>　　受託事業収入（公費）</t>
  </si>
  <si>
    <t>　　受託事業収入（一般）</t>
  </si>
  <si>
    <t>　　その他の事業収入</t>
  </si>
  <si>
    <t>（何）事業収入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</si>
  <si>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</si>
  <si>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</si>
  <si>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</si>
  <si>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</si>
  <si>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</si>
  <si>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</si>
  <si>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</si>
  <si>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</si>
  <si>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</si>
  <si>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</si>
  <si>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</si>
  <si>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</si>
  <si>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</si>
  <si>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</si>
  <si>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</si>
  <si>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</si>
  <si>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</si>
  <si>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</si>
  <si>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</si>
  <si>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保健衛生費支出</t>
  </si>
  <si>
    <t>　教養娯楽費支出</t>
  </si>
  <si>
    <t>　水道光熱費支出</t>
  </si>
  <si>
    <t>　消耗器具備品費支出</t>
  </si>
  <si>
    <t>　保険料支出</t>
  </si>
  <si>
    <t>　賃借料支出</t>
  </si>
  <si>
    <t>　教育指導費支出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</si>
  <si>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</si>
  <si>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</si>
  <si>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</si>
  <si>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</si>
  <si>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</si>
  <si>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</si>
  <si>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</si>
  <si>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</si>
  <si>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</si>
  <si>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</si>
  <si>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</si>
  <si>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広報費支出</t>
  </si>
  <si>
    <t>　業務委託費支出</t>
  </si>
  <si>
    <t>　手数料支出</t>
  </si>
  <si>
    <t>　租税公課支出</t>
  </si>
  <si>
    <t>　保守料支出</t>
  </si>
  <si>
    <t>　渉外費支出</t>
  </si>
  <si>
    <t>　諸会費支出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</si>
  <si>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</si>
  <si>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</si>
  <si>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</si>
  <si>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</si>
  <si>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</si>
  <si>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</si>
  <si>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固定資産売却収入</t>
  </si>
  <si>
    <t>　車輌運搬具売却収入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</si>
  <si>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</si>
  <si>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</si>
  <si>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</si>
  <si>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</si>
  <si>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建物取得支出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</si>
  <si>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</si>
  <si>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</si>
  <si>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</si>
  <si>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</si>
  <si>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</si>
  <si>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</si>
  <si>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拠点区分間繰入金収入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</si>
  <si>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</si>
  <si>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</si>
  <si>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</si>
  <si>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</si>
  <si>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　（何）積立資産支出</t>
  </si>
  <si>
    <t>拠点区分間繰入金支出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</si>
  <si>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</si>
  <si>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</si>
  <si>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</si>
  <si>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</si>
  <si>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</si>
  <si>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</si>
  <si>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さくらルーム拠点区分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</si>
</sst>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9E83D92F-0DBA-44CE-A9EA-67F9AF44598E}"/>
    <cellStyle name="標準 3" xfId="1" xr:uid="{67C4C67B-CF82-4A9C-99AA-827732CF9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9CC5C-C806-4FF1-BC03-85AE97609960}">
  <sheetPr>
    <pageSetUpPr fitToPage="1"/>
  </sheetPr>
  <dimension ref="B1:H108"/>
  <sheetViews>
    <sheetView showGridLines="0" workbookViewId="0"/>
  </sheetViews>
  <sheetFormatPr defaultRowHeight="18" x14ac:dyDescent="0.55000000000000004"/>
  <cols>
    <col min="1" max="1" width="2.83203125" customWidth="1"/>
    <col min="2" max="3" width="2.75" customWidth="1"/>
    <col min="4" max="4" width="50.5" customWidth="1"/>
    <col min="5" max="8" width="19.75" customWidth="1"/>
  </cols>
  <sheetData>
    <row r="1" spans="2:8" ht="22" x14ac:dyDescent="0.55000000000000004">
      <c r="B1" s="1"/>
      <c r="C1" s="1"/>
      <c r="D1" s="1"/>
      <c r="E1" s="2"/>
      <c r="F1" s="2"/>
      <c r="G1" s="3"/>
      <c r="H1" s="3" t="s">
        <v>0</v>
      </c>
    </row>
    <row r="2" spans="2:8" ht="22" x14ac:dyDescent="0.55000000000000004">
      <c r="B2" s="4" t="s">
        <v>1</v>
      </c>
      <c r="C2" s="4"/>
      <c r="D2" s="4"/>
      <c r="E2" s="4"/>
      <c r="F2" s="4"/>
      <c r="G2" s="4"/>
      <c r="H2" s="4"/>
    </row>
    <row r="3" spans="2:8" ht="22" x14ac:dyDescent="0.55000000000000004">
      <c r="B3" s="5" t="s">
        <v>2</v>
      </c>
      <c r="C3" s="5"/>
      <c r="D3" s="5"/>
      <c r="E3" s="5"/>
      <c r="F3" s="5"/>
      <c r="G3" s="5"/>
      <c r="H3" s="5"/>
    </row>
    <row r="4" spans="2:8" x14ac:dyDescent="0.55000000000000004">
      <c r="B4" s="6"/>
      <c r="C4" s="6"/>
      <c r="D4" s="6"/>
      <c r="E4" s="6"/>
      <c r="F4" s="2"/>
      <c r="G4" s="2"/>
      <c r="H4" s="6" t="s">
        <v>3</v>
      </c>
    </row>
    <row r="5" spans="2:8" x14ac:dyDescent="0.5500000000000000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55000000000000004">
      <c r="B6" s="9" t="s">
        <v>9</v>
      </c>
      <c r="C6" s="9" t="s">
        <v>10</v>
      </c>
      <c r="D6" s="10" t="s">
        <v>11</v>
      </c>
      <c r="E6" s="11">
        <f>+E7+E10+E11+E13+E14</f>
        <v>200084452</v>
      </c>
      <c r="F6" s="11">
        <f>+F7+F10+F11+F13+F14</f>
        <v>200816478</v>
      </c>
      <c r="G6" s="11">
        <f>E6-F6</f>
        <v>-732026</v>
      </c>
      <c r="H6" s="11"/>
    </row>
    <row r="7" spans="2:8" x14ac:dyDescent="0.55000000000000004">
      <c r="B7" s="12"/>
      <c r="C7" s="12"/>
      <c r="D7" s="13" t="s">
        <v>12</v>
      </c>
      <c r="E7" s="14">
        <f>+E8+E9</f>
        <v>180426745</v>
      </c>
      <c r="F7" s="14">
        <f>+F8+F9</f>
        <v>180905697</v>
      </c>
      <c r="G7" s="14">
        <f t="shared" ref="G7:G70" si="0">E7-F7</f>
        <v>-478952</v>
      </c>
      <c r="H7" s="14"/>
    </row>
    <row r="8" spans="2:8" x14ac:dyDescent="0.55000000000000004">
      <c r="B8" s="12"/>
      <c r="C8" s="12"/>
      <c r="D8" s="13" t="s">
        <v>13</v>
      </c>
      <c r="E8" s="14">
        <v>180426745</v>
      </c>
      <c r="F8" s="14">
        <v>180905697</v>
      </c>
      <c r="G8" s="14">
        <f t="shared" si="0"/>
        <v>-478952</v>
      </c>
      <c r="H8" s="14"/>
    </row>
    <row r="9" spans="2:8" x14ac:dyDescent="0.5500000000000000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55000000000000004">
      <c r="B10" s="12"/>
      <c r="C10" s="12"/>
      <c r="D10" s="13" t="s">
        <v>15</v>
      </c>
      <c r="E10" s="14">
        <v>421598</v>
      </c>
      <c r="F10" s="14">
        <v>460159</v>
      </c>
      <c r="G10" s="14">
        <f t="shared" si="0"/>
        <v>-38561</v>
      </c>
      <c r="H10" s="14"/>
    </row>
    <row r="11" spans="2:8" x14ac:dyDescent="0.55000000000000004">
      <c r="B11" s="12"/>
      <c r="C11" s="12"/>
      <c r="D11" s="13" t="s">
        <v>16</v>
      </c>
      <c r="E11" s="14">
        <f>+E12</f>
        <v>4219149</v>
      </c>
      <c r="F11" s="14">
        <f>+F12</f>
        <v>4220803</v>
      </c>
      <c r="G11" s="14">
        <f t="shared" si="0"/>
        <v>-1654</v>
      </c>
      <c r="H11" s="14"/>
    </row>
    <row r="12" spans="2:8" x14ac:dyDescent="0.55000000000000004">
      <c r="B12" s="12"/>
      <c r="C12" s="12"/>
      <c r="D12" s="13" t="s">
        <v>17</v>
      </c>
      <c r="E12" s="14">
        <v>4219149</v>
      </c>
      <c r="F12" s="14">
        <v>4220803</v>
      </c>
      <c r="G12" s="14">
        <f t="shared" si="0"/>
        <v>-1654</v>
      </c>
      <c r="H12" s="14"/>
    </row>
    <row r="13" spans="2:8" x14ac:dyDescent="0.55000000000000004">
      <c r="B13" s="12"/>
      <c r="C13" s="12"/>
      <c r="D13" s="13" t="s">
        <v>18</v>
      </c>
      <c r="E13" s="14">
        <v>14449950</v>
      </c>
      <c r="F13" s="14">
        <v>14645815</v>
      </c>
      <c r="G13" s="14">
        <f t="shared" si="0"/>
        <v>-195865</v>
      </c>
      <c r="H13" s="14"/>
    </row>
    <row r="14" spans="2:8" x14ac:dyDescent="0.55000000000000004">
      <c r="B14" s="12"/>
      <c r="C14" s="12"/>
      <c r="D14" s="13" t="s">
        <v>19</v>
      </c>
      <c r="E14" s="14">
        <f>+E15+E16+E17+E18</f>
        <v>567010</v>
      </c>
      <c r="F14" s="14">
        <f>+F15+F16+F17+F18</f>
        <v>584004</v>
      </c>
      <c r="G14" s="14">
        <f t="shared" si="0"/>
        <v>-16994</v>
      </c>
      <c r="H14" s="14"/>
    </row>
    <row r="15" spans="2:8" x14ac:dyDescent="0.55000000000000004">
      <c r="B15" s="12"/>
      <c r="C15" s="12"/>
      <c r="D15" s="13" t="s">
        <v>20</v>
      </c>
      <c r="E15" s="14"/>
      <c r="F15" s="14"/>
      <c r="G15" s="14">
        <f t="shared" si="0"/>
        <v>0</v>
      </c>
      <c r="H15" s="14"/>
    </row>
    <row r="16" spans="2:8" x14ac:dyDescent="0.55000000000000004">
      <c r="B16" s="12"/>
      <c r="C16" s="12"/>
      <c r="D16" s="13" t="s">
        <v>21</v>
      </c>
      <c r="E16" s="14"/>
      <c r="F16" s="14"/>
      <c r="G16" s="14">
        <f t="shared" si="0"/>
        <v>0</v>
      </c>
      <c r="H16" s="14"/>
    </row>
    <row r="17" spans="2:8" x14ac:dyDescent="0.55000000000000004">
      <c r="B17" s="12"/>
      <c r="C17" s="12"/>
      <c r="D17" s="13" t="s">
        <v>22</v>
      </c>
      <c r="E17" s="14"/>
      <c r="F17" s="14"/>
      <c r="G17" s="14">
        <f t="shared" si="0"/>
        <v>0</v>
      </c>
      <c r="H17" s="14"/>
    </row>
    <row r="18" spans="2:8" x14ac:dyDescent="0.55000000000000004">
      <c r="B18" s="12"/>
      <c r="C18" s="12"/>
      <c r="D18" s="13" t="s">
        <v>23</v>
      </c>
      <c r="E18" s="14">
        <v>567010</v>
      </c>
      <c r="F18" s="14">
        <v>584004</v>
      </c>
      <c r="G18" s="14">
        <f t="shared" si="0"/>
        <v>-16994</v>
      </c>
      <c r="H18" s="14"/>
    </row>
    <row r="19" spans="2:8" x14ac:dyDescent="0.55000000000000004">
      <c r="B19" s="12"/>
      <c r="C19" s="12"/>
      <c r="D19" s="13" t="s">
        <v>24</v>
      </c>
      <c r="E19" s="14">
        <f>+E20</f>
        <v>0</v>
      </c>
      <c r="F19" s="14">
        <f>+F20</f>
        <v>0</v>
      </c>
      <c r="G19" s="14">
        <f t="shared" si="0"/>
        <v>0</v>
      </c>
      <c r="H19" s="14"/>
    </row>
    <row r="20" spans="2:8" x14ac:dyDescent="0.55000000000000004">
      <c r="B20" s="12"/>
      <c r="C20" s="12"/>
      <c r="D20" s="13" t="s">
        <v>19</v>
      </c>
      <c r="E20" s="14">
        <f>+E21</f>
        <v>0</v>
      </c>
      <c r="F20" s="14">
        <f>+F21</f>
        <v>0</v>
      </c>
      <c r="G20" s="14">
        <f t="shared" si="0"/>
        <v>0</v>
      </c>
      <c r="H20" s="14"/>
    </row>
    <row r="21" spans="2:8" x14ac:dyDescent="0.55000000000000004">
      <c r="B21" s="12"/>
      <c r="C21" s="12"/>
      <c r="D21" s="13" t="s">
        <v>21</v>
      </c>
      <c r="E21" s="14"/>
      <c r="F21" s="14"/>
      <c r="G21" s="14">
        <f t="shared" si="0"/>
        <v>0</v>
      </c>
      <c r="H21" s="14"/>
    </row>
    <row r="22" spans="2:8" x14ac:dyDescent="0.55000000000000004">
      <c r="B22" s="12"/>
      <c r="C22" s="12"/>
      <c r="D22" s="13" t="s">
        <v>25</v>
      </c>
      <c r="E22" s="14">
        <v>340000</v>
      </c>
      <c r="F22" s="14">
        <v>340000</v>
      </c>
      <c r="G22" s="14">
        <f t="shared" si="0"/>
        <v>0</v>
      </c>
      <c r="H22" s="14"/>
    </row>
    <row r="23" spans="2:8" x14ac:dyDescent="0.55000000000000004">
      <c r="B23" s="12"/>
      <c r="C23" s="12"/>
      <c r="D23" s="13" t="s">
        <v>26</v>
      </c>
      <c r="E23" s="14">
        <v>2</v>
      </c>
      <c r="F23" s="14">
        <v>401</v>
      </c>
      <c r="G23" s="14">
        <f t="shared" si="0"/>
        <v>-399</v>
      </c>
      <c r="H23" s="14"/>
    </row>
    <row r="24" spans="2:8" x14ac:dyDescent="0.55000000000000004">
      <c r="B24" s="12"/>
      <c r="C24" s="12"/>
      <c r="D24" s="13" t="s">
        <v>27</v>
      </c>
      <c r="E24" s="14"/>
      <c r="F24" s="14"/>
      <c r="G24" s="14">
        <f t="shared" si="0"/>
        <v>0</v>
      </c>
      <c r="H24" s="14"/>
    </row>
    <row r="25" spans="2:8" x14ac:dyDescent="0.55000000000000004">
      <c r="B25" s="12"/>
      <c r="C25" s="12"/>
      <c r="D25" s="13" t="s">
        <v>28</v>
      </c>
      <c r="E25" s="14">
        <f>+E26+E27+E28</f>
        <v>743397</v>
      </c>
      <c r="F25" s="14">
        <f>+F26+F27+F28</f>
        <v>1185929</v>
      </c>
      <c r="G25" s="14">
        <f t="shared" si="0"/>
        <v>-442532</v>
      </c>
      <c r="H25" s="14"/>
    </row>
    <row r="26" spans="2:8" x14ac:dyDescent="0.55000000000000004">
      <c r="B26" s="12"/>
      <c r="C26" s="12"/>
      <c r="D26" s="13" t="s">
        <v>29</v>
      </c>
      <c r="E26" s="14"/>
      <c r="F26" s="14"/>
      <c r="G26" s="14">
        <f t="shared" si="0"/>
        <v>0</v>
      </c>
      <c r="H26" s="14"/>
    </row>
    <row r="27" spans="2:8" x14ac:dyDescent="0.55000000000000004">
      <c r="B27" s="12"/>
      <c r="C27" s="12"/>
      <c r="D27" s="13" t="s">
        <v>30</v>
      </c>
      <c r="E27" s="14">
        <v>268580</v>
      </c>
      <c r="F27" s="14">
        <v>286520</v>
      </c>
      <c r="G27" s="14">
        <f t="shared" si="0"/>
        <v>-17940</v>
      </c>
      <c r="H27" s="14"/>
    </row>
    <row r="28" spans="2:8" x14ac:dyDescent="0.55000000000000004">
      <c r="B28" s="12"/>
      <c r="C28" s="12"/>
      <c r="D28" s="13" t="s">
        <v>31</v>
      </c>
      <c r="E28" s="14">
        <v>474817</v>
      </c>
      <c r="F28" s="14">
        <v>899409</v>
      </c>
      <c r="G28" s="14">
        <f t="shared" si="0"/>
        <v>-424592</v>
      </c>
      <c r="H28" s="14"/>
    </row>
    <row r="29" spans="2:8" x14ac:dyDescent="0.55000000000000004">
      <c r="B29" s="12"/>
      <c r="C29" s="15"/>
      <c r="D29" s="16" t="s">
        <v>32</v>
      </c>
      <c r="E29" s="17">
        <f>+E6+E19+E22+E23+E24+E25</f>
        <v>201167851</v>
      </c>
      <c r="F29" s="17">
        <f>+F6+F19+F22+F23+F24+F25</f>
        <v>202342808</v>
      </c>
      <c r="G29" s="17">
        <f t="shared" si="0"/>
        <v>-1174957</v>
      </c>
      <c r="H29" s="17"/>
    </row>
    <row r="30" spans="2:8" x14ac:dyDescent="0.55000000000000004">
      <c r="B30" s="12"/>
      <c r="C30" s="9" t="s">
        <v>33</v>
      </c>
      <c r="D30" s="13" t="s">
        <v>34</v>
      </c>
      <c r="E30" s="14">
        <f>+E31+E32+E33+E34+E35+E36+E37</f>
        <v>104117424</v>
      </c>
      <c r="F30" s="14">
        <f>+F31+F32+F33+F34+F35+F36+F37</f>
        <v>101643531</v>
      </c>
      <c r="G30" s="14">
        <f t="shared" si="0"/>
        <v>2473893</v>
      </c>
      <c r="H30" s="14"/>
    </row>
    <row r="31" spans="2:8" x14ac:dyDescent="0.55000000000000004">
      <c r="B31" s="12"/>
      <c r="C31" s="12"/>
      <c r="D31" s="13" t="s">
        <v>35</v>
      </c>
      <c r="E31" s="14">
        <v>250000</v>
      </c>
      <c r="F31" s="14">
        <v>250000</v>
      </c>
      <c r="G31" s="14">
        <f t="shared" si="0"/>
        <v>0</v>
      </c>
      <c r="H31" s="14"/>
    </row>
    <row r="32" spans="2:8" x14ac:dyDescent="0.55000000000000004">
      <c r="B32" s="12"/>
      <c r="C32" s="12"/>
      <c r="D32" s="13" t="s">
        <v>36</v>
      </c>
      <c r="E32" s="14">
        <v>41604767</v>
      </c>
      <c r="F32" s="14">
        <v>41571049</v>
      </c>
      <c r="G32" s="14">
        <f t="shared" si="0"/>
        <v>33718</v>
      </c>
      <c r="H32" s="14"/>
    </row>
    <row r="33" spans="2:8" x14ac:dyDescent="0.55000000000000004">
      <c r="B33" s="12"/>
      <c r="C33" s="12"/>
      <c r="D33" s="13" t="s">
        <v>37</v>
      </c>
      <c r="E33" s="14">
        <v>19574743</v>
      </c>
      <c r="F33" s="14">
        <v>19141511</v>
      </c>
      <c r="G33" s="14">
        <f t="shared" si="0"/>
        <v>433232</v>
      </c>
      <c r="H33" s="14"/>
    </row>
    <row r="34" spans="2:8" x14ac:dyDescent="0.55000000000000004">
      <c r="B34" s="12"/>
      <c r="C34" s="12"/>
      <c r="D34" s="13" t="s">
        <v>38</v>
      </c>
      <c r="E34" s="14">
        <v>16171679</v>
      </c>
      <c r="F34" s="14">
        <v>13403140</v>
      </c>
      <c r="G34" s="14">
        <f t="shared" si="0"/>
        <v>2768539</v>
      </c>
      <c r="H34" s="14"/>
    </row>
    <row r="35" spans="2:8" x14ac:dyDescent="0.55000000000000004">
      <c r="B35" s="12"/>
      <c r="C35" s="12"/>
      <c r="D35" s="13" t="s">
        <v>39</v>
      </c>
      <c r="E35" s="14">
        <v>14058385</v>
      </c>
      <c r="F35" s="14">
        <v>14991285</v>
      </c>
      <c r="G35" s="14">
        <f t="shared" si="0"/>
        <v>-932900</v>
      </c>
      <c r="H35" s="14"/>
    </row>
    <row r="36" spans="2:8" x14ac:dyDescent="0.55000000000000004">
      <c r="B36" s="12"/>
      <c r="C36" s="12"/>
      <c r="D36" s="13" t="s">
        <v>40</v>
      </c>
      <c r="E36" s="14">
        <v>1547500</v>
      </c>
      <c r="F36" s="14">
        <v>1587500</v>
      </c>
      <c r="G36" s="14">
        <f t="shared" si="0"/>
        <v>-40000</v>
      </c>
      <c r="H36" s="14"/>
    </row>
    <row r="37" spans="2:8" x14ac:dyDescent="0.55000000000000004">
      <c r="B37" s="12"/>
      <c r="C37" s="12"/>
      <c r="D37" s="13" t="s">
        <v>41</v>
      </c>
      <c r="E37" s="14">
        <v>10910350</v>
      </c>
      <c r="F37" s="14">
        <v>10699046</v>
      </c>
      <c r="G37" s="14">
        <f t="shared" si="0"/>
        <v>211304</v>
      </c>
      <c r="H37" s="14"/>
    </row>
    <row r="38" spans="2:8" x14ac:dyDescent="0.55000000000000004">
      <c r="B38" s="12"/>
      <c r="C38" s="12"/>
      <c r="D38" s="13" t="s">
        <v>42</v>
      </c>
      <c r="E38" s="14">
        <f>+E39+E40+E41+E42+E43+E44+E45+E46+E47+E48</f>
        <v>28195354</v>
      </c>
      <c r="F38" s="14">
        <f>+F39+F40+F41+F42+F43+F44+F45+F46+F47+F48</f>
        <v>28678613</v>
      </c>
      <c r="G38" s="14">
        <f t="shared" si="0"/>
        <v>-483259</v>
      </c>
      <c r="H38" s="14"/>
    </row>
    <row r="39" spans="2:8" x14ac:dyDescent="0.55000000000000004">
      <c r="B39" s="12"/>
      <c r="C39" s="12"/>
      <c r="D39" s="13" t="s">
        <v>43</v>
      </c>
      <c r="E39" s="14">
        <v>9514029</v>
      </c>
      <c r="F39" s="14">
        <v>9317712</v>
      </c>
      <c r="G39" s="14">
        <f t="shared" si="0"/>
        <v>196317</v>
      </c>
      <c r="H39" s="14"/>
    </row>
    <row r="40" spans="2:8" x14ac:dyDescent="0.55000000000000004">
      <c r="B40" s="12"/>
      <c r="C40" s="12"/>
      <c r="D40" s="13" t="s">
        <v>44</v>
      </c>
      <c r="E40" s="14">
        <v>674532</v>
      </c>
      <c r="F40" s="14">
        <v>691006</v>
      </c>
      <c r="G40" s="14">
        <f t="shared" si="0"/>
        <v>-16474</v>
      </c>
      <c r="H40" s="14"/>
    </row>
    <row r="41" spans="2:8" x14ac:dyDescent="0.55000000000000004">
      <c r="B41" s="12"/>
      <c r="C41" s="12"/>
      <c r="D41" s="13" t="s">
        <v>45</v>
      </c>
      <c r="E41" s="14">
        <v>71397</v>
      </c>
      <c r="F41" s="14">
        <v>272891</v>
      </c>
      <c r="G41" s="14">
        <f t="shared" si="0"/>
        <v>-201494</v>
      </c>
      <c r="H41" s="14"/>
    </row>
    <row r="42" spans="2:8" x14ac:dyDescent="0.55000000000000004">
      <c r="B42" s="12"/>
      <c r="C42" s="12"/>
      <c r="D42" s="13" t="s">
        <v>46</v>
      </c>
      <c r="E42" s="14">
        <v>12070978</v>
      </c>
      <c r="F42" s="14">
        <v>12286229</v>
      </c>
      <c r="G42" s="14">
        <f t="shared" si="0"/>
        <v>-215251</v>
      </c>
      <c r="H42" s="14"/>
    </row>
    <row r="43" spans="2:8" x14ac:dyDescent="0.55000000000000004">
      <c r="B43" s="12"/>
      <c r="C43" s="12"/>
      <c r="D43" s="13" t="s">
        <v>47</v>
      </c>
      <c r="E43" s="14">
        <v>1128259</v>
      </c>
      <c r="F43" s="14">
        <v>1544498</v>
      </c>
      <c r="G43" s="14">
        <f t="shared" si="0"/>
        <v>-416239</v>
      </c>
      <c r="H43" s="14"/>
    </row>
    <row r="44" spans="2:8" x14ac:dyDescent="0.55000000000000004">
      <c r="B44" s="12"/>
      <c r="C44" s="12"/>
      <c r="D44" s="13" t="s">
        <v>48</v>
      </c>
      <c r="E44" s="14">
        <v>984690</v>
      </c>
      <c r="F44" s="14">
        <v>784690</v>
      </c>
      <c r="G44" s="14">
        <f t="shared" si="0"/>
        <v>200000</v>
      </c>
      <c r="H44" s="14"/>
    </row>
    <row r="45" spans="2:8" x14ac:dyDescent="0.55000000000000004">
      <c r="B45" s="12"/>
      <c r="C45" s="12"/>
      <c r="D45" s="13" t="s">
        <v>49</v>
      </c>
      <c r="E45" s="14">
        <v>1875730</v>
      </c>
      <c r="F45" s="14">
        <v>1888688</v>
      </c>
      <c r="G45" s="14">
        <f t="shared" si="0"/>
        <v>-12958</v>
      </c>
      <c r="H45" s="14"/>
    </row>
    <row r="46" spans="2:8" x14ac:dyDescent="0.55000000000000004">
      <c r="B46" s="12"/>
      <c r="C46" s="12"/>
      <c r="D46" s="13" t="s">
        <v>50</v>
      </c>
      <c r="E46" s="14">
        <v>204344</v>
      </c>
      <c r="F46" s="14">
        <v>281808</v>
      </c>
      <c r="G46" s="14">
        <f t="shared" si="0"/>
        <v>-77464</v>
      </c>
      <c r="H46" s="14"/>
    </row>
    <row r="47" spans="2:8" x14ac:dyDescent="0.55000000000000004">
      <c r="B47" s="12"/>
      <c r="C47" s="12"/>
      <c r="D47" s="13" t="s">
        <v>51</v>
      </c>
      <c r="E47" s="14">
        <v>1645615</v>
      </c>
      <c r="F47" s="14">
        <v>1600311</v>
      </c>
      <c r="G47" s="14">
        <f t="shared" si="0"/>
        <v>45304</v>
      </c>
      <c r="H47" s="14"/>
    </row>
    <row r="48" spans="2:8" x14ac:dyDescent="0.55000000000000004">
      <c r="B48" s="12"/>
      <c r="C48" s="12"/>
      <c r="D48" s="13" t="s">
        <v>52</v>
      </c>
      <c r="E48" s="14">
        <v>25780</v>
      </c>
      <c r="F48" s="14">
        <v>10780</v>
      </c>
      <c r="G48" s="14">
        <f t="shared" si="0"/>
        <v>15000</v>
      </c>
      <c r="H48" s="14"/>
    </row>
    <row r="49" spans="2:8" x14ac:dyDescent="0.55000000000000004">
      <c r="B49" s="12"/>
      <c r="C49" s="12"/>
      <c r="D49" s="13" t="s">
        <v>53</v>
      </c>
      <c r="E49" s="14">
        <f>+E50+E51+E52+E53+E54+E55+E56+E57+E58+E59+E60+E61+E62+E63+E64+E65+E66+E67</f>
        <v>31289201</v>
      </c>
      <c r="F49" s="14">
        <f>+F50+F51+F52+F53+F54+F55+F56+F57+F58+F59+F60+F61+F62+F63+F64+F65+F66+F67</f>
        <v>29674523</v>
      </c>
      <c r="G49" s="14">
        <f t="shared" si="0"/>
        <v>1614678</v>
      </c>
      <c r="H49" s="14"/>
    </row>
    <row r="50" spans="2:8" x14ac:dyDescent="0.55000000000000004">
      <c r="B50" s="12"/>
      <c r="C50" s="12"/>
      <c r="D50" s="13" t="s">
        <v>54</v>
      </c>
      <c r="E50" s="14">
        <v>708394</v>
      </c>
      <c r="F50" s="14">
        <v>546794</v>
      </c>
      <c r="G50" s="14">
        <f t="shared" si="0"/>
        <v>161600</v>
      </c>
      <c r="H50" s="14"/>
    </row>
    <row r="51" spans="2:8" x14ac:dyDescent="0.55000000000000004">
      <c r="B51" s="12"/>
      <c r="C51" s="12"/>
      <c r="D51" s="13" t="s">
        <v>55</v>
      </c>
      <c r="E51" s="14"/>
      <c r="F51" s="14"/>
      <c r="G51" s="14">
        <f t="shared" si="0"/>
        <v>0</v>
      </c>
      <c r="H51" s="14"/>
    </row>
    <row r="52" spans="2:8" x14ac:dyDescent="0.55000000000000004">
      <c r="B52" s="12"/>
      <c r="C52" s="12"/>
      <c r="D52" s="13" t="s">
        <v>56</v>
      </c>
      <c r="E52" s="14">
        <v>24450</v>
      </c>
      <c r="F52" s="14">
        <v>12470</v>
      </c>
      <c r="G52" s="14">
        <f t="shared" si="0"/>
        <v>11980</v>
      </c>
      <c r="H52" s="14"/>
    </row>
    <row r="53" spans="2:8" x14ac:dyDescent="0.55000000000000004">
      <c r="B53" s="12"/>
      <c r="C53" s="12"/>
      <c r="D53" s="13" t="s">
        <v>57</v>
      </c>
      <c r="E53" s="14">
        <v>39500</v>
      </c>
      <c r="F53" s="14">
        <v>38500</v>
      </c>
      <c r="G53" s="14">
        <f t="shared" si="0"/>
        <v>1000</v>
      </c>
      <c r="H53" s="14"/>
    </row>
    <row r="54" spans="2:8" x14ac:dyDescent="0.55000000000000004">
      <c r="B54" s="12"/>
      <c r="C54" s="12"/>
      <c r="D54" s="13" t="s">
        <v>58</v>
      </c>
      <c r="E54" s="14">
        <v>511100</v>
      </c>
      <c r="F54" s="14">
        <v>629535</v>
      </c>
      <c r="G54" s="14">
        <f t="shared" si="0"/>
        <v>-118435</v>
      </c>
      <c r="H54" s="14"/>
    </row>
    <row r="55" spans="2:8" x14ac:dyDescent="0.55000000000000004">
      <c r="B55" s="12"/>
      <c r="C55" s="12"/>
      <c r="D55" s="13" t="s">
        <v>59</v>
      </c>
      <c r="E55" s="14">
        <v>377483</v>
      </c>
      <c r="F55" s="14">
        <v>458946</v>
      </c>
      <c r="G55" s="14">
        <f t="shared" si="0"/>
        <v>-81463</v>
      </c>
      <c r="H55" s="14"/>
    </row>
    <row r="56" spans="2:8" x14ac:dyDescent="0.55000000000000004">
      <c r="B56" s="12"/>
      <c r="C56" s="12"/>
      <c r="D56" s="13" t="s">
        <v>60</v>
      </c>
      <c r="E56" s="14">
        <v>3208301</v>
      </c>
      <c r="F56" s="14">
        <v>1155627</v>
      </c>
      <c r="G56" s="14">
        <f t="shared" si="0"/>
        <v>2052674</v>
      </c>
      <c r="H56" s="14"/>
    </row>
    <row r="57" spans="2:8" x14ac:dyDescent="0.55000000000000004">
      <c r="B57" s="12"/>
      <c r="C57" s="12"/>
      <c r="D57" s="13" t="s">
        <v>61</v>
      </c>
      <c r="E57" s="14">
        <v>564889</v>
      </c>
      <c r="F57" s="14">
        <v>663530</v>
      </c>
      <c r="G57" s="14">
        <f t="shared" si="0"/>
        <v>-98641</v>
      </c>
      <c r="H57" s="14"/>
    </row>
    <row r="58" spans="2:8" x14ac:dyDescent="0.55000000000000004">
      <c r="B58" s="12"/>
      <c r="C58" s="12"/>
      <c r="D58" s="13" t="s">
        <v>62</v>
      </c>
      <c r="E58" s="14">
        <v>744499</v>
      </c>
      <c r="F58" s="14">
        <v>615999</v>
      </c>
      <c r="G58" s="14">
        <f t="shared" si="0"/>
        <v>128500</v>
      </c>
      <c r="H58" s="14"/>
    </row>
    <row r="59" spans="2:8" x14ac:dyDescent="0.55000000000000004">
      <c r="B59" s="12"/>
      <c r="C59" s="12"/>
      <c r="D59" s="13" t="s">
        <v>63</v>
      </c>
      <c r="E59" s="14">
        <v>21166471</v>
      </c>
      <c r="F59" s="14">
        <v>20730518</v>
      </c>
      <c r="G59" s="14">
        <f t="shared" si="0"/>
        <v>435953</v>
      </c>
      <c r="H59" s="14"/>
    </row>
    <row r="60" spans="2:8" x14ac:dyDescent="0.55000000000000004">
      <c r="B60" s="12"/>
      <c r="C60" s="12"/>
      <c r="D60" s="13" t="s">
        <v>64</v>
      </c>
      <c r="E60" s="14">
        <v>1439143</v>
      </c>
      <c r="F60" s="14">
        <v>1574750</v>
      </c>
      <c r="G60" s="14">
        <f t="shared" si="0"/>
        <v>-135607</v>
      </c>
      <c r="H60" s="14"/>
    </row>
    <row r="61" spans="2:8" x14ac:dyDescent="0.55000000000000004">
      <c r="B61" s="12"/>
      <c r="C61" s="12"/>
      <c r="D61" s="13" t="s">
        <v>48</v>
      </c>
      <c r="E61" s="14">
        <v>452340</v>
      </c>
      <c r="F61" s="14">
        <v>542340</v>
      </c>
      <c r="G61" s="14">
        <f t="shared" si="0"/>
        <v>-90000</v>
      </c>
      <c r="H61" s="14"/>
    </row>
    <row r="62" spans="2:8" x14ac:dyDescent="0.55000000000000004">
      <c r="B62" s="12"/>
      <c r="C62" s="12"/>
      <c r="D62" s="13" t="s">
        <v>49</v>
      </c>
      <c r="E62" s="14">
        <v>463600</v>
      </c>
      <c r="F62" s="14">
        <v>753633</v>
      </c>
      <c r="G62" s="14">
        <f t="shared" si="0"/>
        <v>-290033</v>
      </c>
      <c r="H62" s="14"/>
    </row>
    <row r="63" spans="2:8" x14ac:dyDescent="0.55000000000000004">
      <c r="B63" s="12"/>
      <c r="C63" s="12"/>
      <c r="D63" s="13" t="s">
        <v>65</v>
      </c>
      <c r="E63" s="14"/>
      <c r="F63" s="14"/>
      <c r="G63" s="14">
        <f t="shared" si="0"/>
        <v>0</v>
      </c>
      <c r="H63" s="14"/>
    </row>
    <row r="64" spans="2:8" x14ac:dyDescent="0.55000000000000004">
      <c r="B64" s="12"/>
      <c r="C64" s="12"/>
      <c r="D64" s="13" t="s">
        <v>66</v>
      </c>
      <c r="E64" s="14">
        <v>1327030</v>
      </c>
      <c r="F64" s="14">
        <v>1747900</v>
      </c>
      <c r="G64" s="14">
        <f t="shared" si="0"/>
        <v>-420870</v>
      </c>
      <c r="H64" s="14"/>
    </row>
    <row r="65" spans="2:8" x14ac:dyDescent="0.55000000000000004">
      <c r="B65" s="12"/>
      <c r="C65" s="12"/>
      <c r="D65" s="13" t="s">
        <v>67</v>
      </c>
      <c r="E65" s="14">
        <v>30000</v>
      </c>
      <c r="F65" s="14"/>
      <c r="G65" s="14">
        <f t="shared" si="0"/>
        <v>30000</v>
      </c>
      <c r="H65" s="14"/>
    </row>
    <row r="66" spans="2:8" x14ac:dyDescent="0.55000000000000004">
      <c r="B66" s="12"/>
      <c r="C66" s="12"/>
      <c r="D66" s="13" t="s">
        <v>68</v>
      </c>
      <c r="E66" s="14">
        <v>146000</v>
      </c>
      <c r="F66" s="14">
        <v>168500</v>
      </c>
      <c r="G66" s="14">
        <f t="shared" si="0"/>
        <v>-22500</v>
      </c>
      <c r="H66" s="14"/>
    </row>
    <row r="67" spans="2:8" x14ac:dyDescent="0.55000000000000004">
      <c r="B67" s="12"/>
      <c r="C67" s="12"/>
      <c r="D67" s="13" t="s">
        <v>52</v>
      </c>
      <c r="E67" s="14">
        <v>86001</v>
      </c>
      <c r="F67" s="14">
        <v>35481</v>
      </c>
      <c r="G67" s="14">
        <f t="shared" si="0"/>
        <v>50520</v>
      </c>
      <c r="H67" s="14"/>
    </row>
    <row r="68" spans="2:8" x14ac:dyDescent="0.55000000000000004">
      <c r="B68" s="12"/>
      <c r="C68" s="12"/>
      <c r="D68" s="13" t="s">
        <v>69</v>
      </c>
      <c r="E68" s="14">
        <f>+E69</f>
        <v>473675</v>
      </c>
      <c r="F68" s="14">
        <f>+F69</f>
        <v>473978</v>
      </c>
      <c r="G68" s="14">
        <f t="shared" si="0"/>
        <v>-303</v>
      </c>
      <c r="H68" s="14"/>
    </row>
    <row r="69" spans="2:8" x14ac:dyDescent="0.55000000000000004">
      <c r="B69" s="12"/>
      <c r="C69" s="12"/>
      <c r="D69" s="13" t="s">
        <v>70</v>
      </c>
      <c r="E69" s="14">
        <v>473675</v>
      </c>
      <c r="F69" s="14">
        <v>473978</v>
      </c>
      <c r="G69" s="14">
        <f t="shared" si="0"/>
        <v>-303</v>
      </c>
      <c r="H69" s="14"/>
    </row>
    <row r="70" spans="2:8" x14ac:dyDescent="0.55000000000000004">
      <c r="B70" s="12"/>
      <c r="C70" s="15"/>
      <c r="D70" s="16" t="s">
        <v>71</v>
      </c>
      <c r="E70" s="17">
        <f>+E30+E38+E49+E68</f>
        <v>164075654</v>
      </c>
      <c r="F70" s="17">
        <f>+F30+F38+F49+F68</f>
        <v>160470645</v>
      </c>
      <c r="G70" s="17">
        <f t="shared" si="0"/>
        <v>3605009</v>
      </c>
      <c r="H70" s="17"/>
    </row>
    <row r="71" spans="2:8" x14ac:dyDescent="0.55000000000000004">
      <c r="B71" s="15"/>
      <c r="C71" s="18" t="s">
        <v>72</v>
      </c>
      <c r="D71" s="19"/>
      <c r="E71" s="20">
        <f xml:space="preserve"> +E29 - E70</f>
        <v>37092197</v>
      </c>
      <c r="F71" s="20">
        <f xml:space="preserve"> +F29 - F70</f>
        <v>41872163</v>
      </c>
      <c r="G71" s="20">
        <f t="shared" ref="G71:G98" si="1">E71-F71</f>
        <v>-4779966</v>
      </c>
      <c r="H71" s="20"/>
    </row>
    <row r="72" spans="2:8" x14ac:dyDescent="0.55000000000000004">
      <c r="B72" s="9" t="s">
        <v>73</v>
      </c>
      <c r="C72" s="9" t="s">
        <v>10</v>
      </c>
      <c r="D72" s="13" t="s">
        <v>74</v>
      </c>
      <c r="E72" s="14"/>
      <c r="F72" s="14"/>
      <c r="G72" s="14">
        <f t="shared" si="1"/>
        <v>0</v>
      </c>
      <c r="H72" s="14"/>
    </row>
    <row r="73" spans="2:8" x14ac:dyDescent="0.55000000000000004">
      <c r="B73" s="12"/>
      <c r="C73" s="12"/>
      <c r="D73" s="13" t="s">
        <v>75</v>
      </c>
      <c r="E73" s="14">
        <f>+E74</f>
        <v>0</v>
      </c>
      <c r="F73" s="14">
        <f>+F74</f>
        <v>9790</v>
      </c>
      <c r="G73" s="14">
        <f t="shared" si="1"/>
        <v>-9790</v>
      </c>
      <c r="H73" s="14"/>
    </row>
    <row r="74" spans="2:8" x14ac:dyDescent="0.55000000000000004">
      <c r="B74" s="12"/>
      <c r="C74" s="12"/>
      <c r="D74" s="13" t="s">
        <v>76</v>
      </c>
      <c r="E74" s="14"/>
      <c r="F74" s="14">
        <v>9790</v>
      </c>
      <c r="G74" s="14">
        <f t="shared" si="1"/>
        <v>-9790</v>
      </c>
      <c r="H74" s="14"/>
    </row>
    <row r="75" spans="2:8" x14ac:dyDescent="0.55000000000000004">
      <c r="B75" s="12"/>
      <c r="C75" s="15"/>
      <c r="D75" s="16" t="s">
        <v>77</v>
      </c>
      <c r="E75" s="17">
        <f>+E72+E73</f>
        <v>0</v>
      </c>
      <c r="F75" s="17">
        <f>+F72+F73</f>
        <v>9790</v>
      </c>
      <c r="G75" s="17">
        <f t="shared" si="1"/>
        <v>-9790</v>
      </c>
      <c r="H75" s="17"/>
    </row>
    <row r="76" spans="2:8" x14ac:dyDescent="0.55000000000000004">
      <c r="B76" s="12"/>
      <c r="C76" s="9" t="s">
        <v>33</v>
      </c>
      <c r="D76" s="13" t="s">
        <v>78</v>
      </c>
      <c r="E76" s="14"/>
      <c r="F76" s="14"/>
      <c r="G76" s="14">
        <f t="shared" si="1"/>
        <v>0</v>
      </c>
      <c r="H76" s="14"/>
    </row>
    <row r="77" spans="2:8" x14ac:dyDescent="0.55000000000000004">
      <c r="B77" s="12"/>
      <c r="C77" s="12"/>
      <c r="D77" s="13" t="s">
        <v>79</v>
      </c>
      <c r="E77" s="14"/>
      <c r="F77" s="14"/>
      <c r="G77" s="14">
        <f t="shared" si="1"/>
        <v>0</v>
      </c>
      <c r="H77" s="14"/>
    </row>
    <row r="78" spans="2:8" x14ac:dyDescent="0.55000000000000004">
      <c r="B78" s="12"/>
      <c r="C78" s="12"/>
      <c r="D78" s="13" t="s">
        <v>80</v>
      </c>
      <c r="E78" s="14">
        <f>+E79+E80</f>
        <v>0</v>
      </c>
      <c r="F78" s="14">
        <f>+F79+F80</f>
        <v>0</v>
      </c>
      <c r="G78" s="14">
        <f t="shared" si="1"/>
        <v>0</v>
      </c>
      <c r="H78" s="14"/>
    </row>
    <row r="79" spans="2:8" x14ac:dyDescent="0.55000000000000004">
      <c r="B79" s="12"/>
      <c r="C79" s="12"/>
      <c r="D79" s="13" t="s">
        <v>81</v>
      </c>
      <c r="E79" s="14"/>
      <c r="F79" s="14"/>
      <c r="G79" s="14">
        <f t="shared" si="1"/>
        <v>0</v>
      </c>
      <c r="H79" s="14"/>
    </row>
    <row r="80" spans="2:8" x14ac:dyDescent="0.55000000000000004">
      <c r="B80" s="12"/>
      <c r="C80" s="12"/>
      <c r="D80" s="13" t="s">
        <v>82</v>
      </c>
      <c r="E80" s="14"/>
      <c r="F80" s="14"/>
      <c r="G80" s="14">
        <f t="shared" si="1"/>
        <v>0</v>
      </c>
      <c r="H80" s="14"/>
    </row>
    <row r="81" spans="2:8" x14ac:dyDescent="0.55000000000000004">
      <c r="B81" s="12"/>
      <c r="C81" s="15"/>
      <c r="D81" s="16" t="s">
        <v>83</v>
      </c>
      <c r="E81" s="17">
        <f>+E76+E77+E78</f>
        <v>0</v>
      </c>
      <c r="F81" s="17">
        <f>+F76+F77+F78</f>
        <v>0</v>
      </c>
      <c r="G81" s="17">
        <f t="shared" si="1"/>
        <v>0</v>
      </c>
      <c r="H81" s="17"/>
    </row>
    <row r="82" spans="2:8" x14ac:dyDescent="0.55000000000000004">
      <c r="B82" s="15"/>
      <c r="C82" s="21" t="s">
        <v>84</v>
      </c>
      <c r="D82" s="19"/>
      <c r="E82" s="20">
        <f xml:space="preserve"> +E75 - E81</f>
        <v>0</v>
      </c>
      <c r="F82" s="20">
        <f xml:space="preserve"> +F75 - F81</f>
        <v>9790</v>
      </c>
      <c r="G82" s="20">
        <f t="shared" si="1"/>
        <v>-9790</v>
      </c>
      <c r="H82" s="20"/>
    </row>
    <row r="83" spans="2:8" x14ac:dyDescent="0.55000000000000004">
      <c r="B83" s="9" t="s">
        <v>85</v>
      </c>
      <c r="C83" s="9" t="s">
        <v>10</v>
      </c>
      <c r="D83" s="13" t="s">
        <v>86</v>
      </c>
      <c r="E83" s="14"/>
      <c r="F83" s="14"/>
      <c r="G83" s="14">
        <f t="shared" si="1"/>
        <v>0</v>
      </c>
      <c r="H83" s="14"/>
    </row>
    <row r="84" spans="2:8" x14ac:dyDescent="0.55000000000000004">
      <c r="B84" s="12"/>
      <c r="C84" s="12"/>
      <c r="D84" s="13" t="s">
        <v>87</v>
      </c>
      <c r="E84" s="14"/>
      <c r="F84" s="14"/>
      <c r="G84" s="14">
        <f t="shared" si="1"/>
        <v>0</v>
      </c>
      <c r="H84" s="14"/>
    </row>
    <row r="85" spans="2:8" x14ac:dyDescent="0.55000000000000004">
      <c r="B85" s="12"/>
      <c r="C85" s="12"/>
      <c r="D85" s="13" t="s">
        <v>88</v>
      </c>
      <c r="E85" s="14"/>
      <c r="F85" s="14"/>
      <c r="G85" s="14">
        <f t="shared" si="1"/>
        <v>0</v>
      </c>
      <c r="H85" s="14"/>
    </row>
    <row r="86" spans="2:8" x14ac:dyDescent="0.55000000000000004">
      <c r="B86" s="12"/>
      <c r="C86" s="15"/>
      <c r="D86" s="16" t="s">
        <v>89</v>
      </c>
      <c r="E86" s="17">
        <f>+E83+E84+E85</f>
        <v>0</v>
      </c>
      <c r="F86" s="17">
        <f>+F83+F84+F85</f>
        <v>0</v>
      </c>
      <c r="G86" s="17">
        <f t="shared" si="1"/>
        <v>0</v>
      </c>
      <c r="H86" s="17"/>
    </row>
    <row r="87" spans="2:8" x14ac:dyDescent="0.55000000000000004">
      <c r="B87" s="12"/>
      <c r="C87" s="9" t="s">
        <v>33</v>
      </c>
      <c r="D87" s="13" t="s">
        <v>90</v>
      </c>
      <c r="E87" s="14"/>
      <c r="F87" s="14"/>
      <c r="G87" s="14">
        <f t="shared" si="1"/>
        <v>0</v>
      </c>
      <c r="H87" s="14"/>
    </row>
    <row r="88" spans="2:8" x14ac:dyDescent="0.55000000000000004">
      <c r="B88" s="12"/>
      <c r="C88" s="12"/>
      <c r="D88" s="13" t="s">
        <v>91</v>
      </c>
      <c r="E88" s="14"/>
      <c r="F88" s="14"/>
      <c r="G88" s="14">
        <f t="shared" si="1"/>
        <v>0</v>
      </c>
      <c r="H88" s="14"/>
    </row>
    <row r="89" spans="2:8" x14ac:dyDescent="0.55000000000000004">
      <c r="B89" s="12"/>
      <c r="C89" s="12"/>
      <c r="D89" s="13" t="s">
        <v>92</v>
      </c>
      <c r="E89" s="14">
        <f>+E90</f>
        <v>0</v>
      </c>
      <c r="F89" s="14">
        <f>+F90</f>
        <v>15000000</v>
      </c>
      <c r="G89" s="14">
        <f t="shared" si="1"/>
        <v>-15000000</v>
      </c>
      <c r="H89" s="14"/>
    </row>
    <row r="90" spans="2:8" x14ac:dyDescent="0.55000000000000004">
      <c r="B90" s="12"/>
      <c r="C90" s="12"/>
      <c r="D90" s="13" t="s">
        <v>93</v>
      </c>
      <c r="E90" s="14"/>
      <c r="F90" s="14">
        <v>15000000</v>
      </c>
      <c r="G90" s="14">
        <f t="shared" si="1"/>
        <v>-15000000</v>
      </c>
      <c r="H90" s="14"/>
    </row>
    <row r="91" spans="2:8" x14ac:dyDescent="0.55000000000000004">
      <c r="B91" s="12"/>
      <c r="C91" s="12"/>
      <c r="D91" s="22" t="s">
        <v>94</v>
      </c>
      <c r="E91" s="23"/>
      <c r="F91" s="23">
        <v>2708236</v>
      </c>
      <c r="G91" s="23">
        <f t="shared" si="1"/>
        <v>-2708236</v>
      </c>
      <c r="H91" s="23"/>
    </row>
    <row r="92" spans="2:8" x14ac:dyDescent="0.55000000000000004">
      <c r="B92" s="12"/>
      <c r="C92" s="15"/>
      <c r="D92" s="24" t="s">
        <v>95</v>
      </c>
      <c r="E92" s="25">
        <f>+E87+E88+E89+E91</f>
        <v>0</v>
      </c>
      <c r="F92" s="25">
        <f>+F87+F88+F89+F91</f>
        <v>17708236</v>
      </c>
      <c r="G92" s="25">
        <f t="shared" si="1"/>
        <v>-17708236</v>
      </c>
      <c r="H92" s="25"/>
    </row>
    <row r="93" spans="2:8" x14ac:dyDescent="0.55000000000000004">
      <c r="B93" s="15"/>
      <c r="C93" s="21" t="s">
        <v>96</v>
      </c>
      <c r="D93" s="19"/>
      <c r="E93" s="20">
        <f xml:space="preserve"> +E86 - E92</f>
        <v>0</v>
      </c>
      <c r="F93" s="20">
        <f xml:space="preserve"> +F86 - F92</f>
        <v>-17708236</v>
      </c>
      <c r="G93" s="20">
        <f t="shared" si="1"/>
        <v>17708236</v>
      </c>
      <c r="H93" s="20"/>
    </row>
    <row r="94" spans="2:8" x14ac:dyDescent="0.55000000000000004">
      <c r="B94" s="26" t="s">
        <v>97</v>
      </c>
      <c r="C94" s="27"/>
      <c r="D94" s="28"/>
      <c r="E94" s="29"/>
      <c r="F94" s="29"/>
      <c r="G94" s="29">
        <f>E94 + E95</f>
        <v>0</v>
      </c>
      <c r="H94" s="29"/>
    </row>
    <row r="95" spans="2:8" x14ac:dyDescent="0.55000000000000004">
      <c r="B95" s="30"/>
      <c r="C95" s="31"/>
      <c r="D95" s="32"/>
      <c r="E95" s="33"/>
      <c r="F95" s="33"/>
      <c r="G95" s="33"/>
      <c r="H95" s="33"/>
    </row>
    <row r="96" spans="2:8" x14ac:dyDescent="0.55000000000000004">
      <c r="B96" s="21" t="s">
        <v>98</v>
      </c>
      <c r="C96" s="18"/>
      <c r="D96" s="19"/>
      <c r="E96" s="20">
        <f xml:space="preserve"> +E71 +E82 +E93 - (E94 + E95)</f>
        <v>37092197</v>
      </c>
      <c r="F96" s="20">
        <f xml:space="preserve"> +F71 +F82 +F93 - (F94 + F95)</f>
        <v>24173717</v>
      </c>
      <c r="G96" s="20">
        <f t="shared" si="1"/>
        <v>12918480</v>
      </c>
      <c r="H96" s="20"/>
    </row>
    <row r="97" spans="2:8" x14ac:dyDescent="0.55000000000000004">
      <c r="B97" s="21" t="s">
        <v>99</v>
      </c>
      <c r="C97" s="18"/>
      <c r="D97" s="19"/>
      <c r="E97" s="20"/>
      <c r="F97" s="20">
        <v>191686699</v>
      </c>
      <c r="G97" s="20">
        <f t="shared" si="1"/>
        <v>-191686699</v>
      </c>
      <c r="H97" s="20"/>
    </row>
    <row r="98" spans="2:8" x14ac:dyDescent="0.55000000000000004">
      <c r="B98" s="21" t="s">
        <v>100</v>
      </c>
      <c r="C98" s="18"/>
      <c r="D98" s="19"/>
      <c r="E98" s="20">
        <f xml:space="preserve"> +E96 +E97</f>
        <v>37092197</v>
      </c>
      <c r="F98" s="20">
        <f xml:space="preserve"> +F96 +F97</f>
        <v>215860416</v>
      </c>
      <c r="G98" s="20">
        <f t="shared" si="1"/>
        <v>-178768219</v>
      </c>
      <c r="H98" s="20"/>
    </row>
    <row r="99" spans="2:8" x14ac:dyDescent="0.55000000000000004">
      <c r="B99" s="34"/>
      <c r="C99" s="34"/>
      <c r="D99" s="34"/>
      <c r="E99" s="34"/>
      <c r="F99" s="34"/>
      <c r="G99" s="34"/>
      <c r="H99" s="34"/>
    </row>
    <row r="100" spans="2:8" x14ac:dyDescent="0.55000000000000004">
      <c r="B100" s="34"/>
      <c r="C100" s="34"/>
      <c r="D100" s="34"/>
      <c r="E100" s="34"/>
      <c r="F100" s="34"/>
      <c r="G100" s="34"/>
      <c r="H100" s="34"/>
    </row>
    <row r="101" spans="2:8" x14ac:dyDescent="0.55000000000000004">
      <c r="B101" s="34"/>
      <c r="C101" s="34"/>
      <c r="D101" s="34"/>
      <c r="E101" s="34"/>
      <c r="F101" s="34"/>
      <c r="G101" s="34"/>
      <c r="H101" s="34"/>
    </row>
    <row r="102" spans="2:8" x14ac:dyDescent="0.55000000000000004">
      <c r="B102" s="34"/>
      <c r="C102" s="34"/>
      <c r="D102" s="34"/>
      <c r="E102" s="34"/>
      <c r="F102" s="34"/>
      <c r="G102" s="34"/>
      <c r="H102" s="34"/>
    </row>
    <row r="103" spans="2:8" x14ac:dyDescent="0.55000000000000004">
      <c r="B103" s="34"/>
      <c r="C103" s="34"/>
      <c r="D103" s="34"/>
      <c r="E103" s="34"/>
      <c r="F103" s="34"/>
      <c r="G103" s="34"/>
      <c r="H103" s="34"/>
    </row>
    <row r="104" spans="2:8" x14ac:dyDescent="0.55000000000000004">
      <c r="B104" s="34"/>
      <c r="C104" s="34"/>
      <c r="D104" s="34"/>
      <c r="E104" s="34"/>
      <c r="F104" s="34"/>
      <c r="G104" s="34"/>
      <c r="H104" s="34"/>
    </row>
    <row r="105" spans="2:8" x14ac:dyDescent="0.55000000000000004">
      <c r="B105" s="34"/>
      <c r="C105" s="34"/>
      <c r="D105" s="34"/>
      <c r="E105" s="34"/>
      <c r="F105" s="34"/>
      <c r="G105" s="34"/>
      <c r="H105" s="34"/>
    </row>
    <row r="106" spans="2:8" x14ac:dyDescent="0.55000000000000004">
      <c r="B106" s="34"/>
      <c r="C106" s="34"/>
      <c r="D106" s="34"/>
      <c r="E106" s="34"/>
      <c r="F106" s="34"/>
      <c r="G106" s="34"/>
      <c r="H106" s="34"/>
    </row>
    <row r="107" spans="2:8" x14ac:dyDescent="0.55000000000000004">
      <c r="B107" s="34"/>
      <c r="C107" s="34"/>
      <c r="D107" s="34"/>
      <c r="E107" s="34"/>
      <c r="F107" s="34"/>
      <c r="G107" s="34"/>
      <c r="H107" s="34"/>
    </row>
    <row r="108" spans="2:8" x14ac:dyDescent="0.55000000000000004">
      <c r="B108" s="34"/>
      <c r="C108" s="34"/>
      <c r="D108" s="34"/>
      <c r="E108" s="34"/>
      <c r="F108" s="34"/>
      <c r="G108" s="34"/>
      <c r="H108" s="34"/>
    </row>
  </sheetData>
  <mergeCells count="12">
    <mergeCell ref="B72:B82"/>
    <mergeCell ref="C72:C75"/>
    <mergeCell ref="C76:C81"/>
    <mergeCell ref="B83:B93"/>
    <mergeCell ref="C83:C86"/>
    <mergeCell ref="C87:C92"/>
    <mergeCell ref="B2:H2"/>
    <mergeCell ref="B3:H3"/>
    <mergeCell ref="B5:D5"/>
    <mergeCell ref="B6:B71"/>
    <mergeCell ref="C6:C29"/>
    <mergeCell ref="C30:C70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F843A-32BB-4B51-94E2-CA13FBEE368F}">
  <sheetPr>
    <pageSetUpPr fitToPage="1"/>
  </sheetPr>
  <dimension ref="B1:H108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50.5" customWidth="1"/>
    <col min="5" max="8" width="19.75" customWidth="1"/>
  </cols>
  <sheetData>
    <row r="1" spans="2:8" ht="22" x14ac:dyDescent="0.55000000000000004">
      <c r="B1" s="1"/>
      <c r="C1" s="1"/>
      <c r="D1" s="1"/>
      <c r="E1" s="2"/>
      <c r="F1" s="2"/>
      <c r="G1" s="3"/>
      <c r="H1" s="3" t="s">
        <v>0</v>
      </c>
    </row>
    <row r="2" spans="2:8" ht="22" x14ac:dyDescent="0.55000000000000004">
      <c r="B2" s="4" t="s">
        <v>101</v>
      </c>
      <c r="C2" s="4"/>
      <c r="D2" s="4"/>
      <c r="E2" s="4"/>
      <c r="F2" s="4"/>
      <c r="G2" s="4"/>
      <c r="H2" s="4"/>
    </row>
    <row r="3" spans="2:8" ht="22" x14ac:dyDescent="0.55000000000000004">
      <c r="B3" s="5" t="s">
        <v>2</v>
      </c>
      <c r="C3" s="5"/>
      <c r="D3" s="5"/>
      <c r="E3" s="5"/>
      <c r="F3" s="5"/>
      <c r="G3" s="5"/>
      <c r="H3" s="5"/>
    </row>
    <row r="4" spans="2:8" x14ac:dyDescent="0.55000000000000004">
      <c r="B4" s="6"/>
      <c r="C4" s="6"/>
      <c r="D4" s="6"/>
      <c r="E4" s="6"/>
      <c r="F4" s="2"/>
      <c r="G4" s="2"/>
      <c r="H4" s="6" t="s">
        <v>3</v>
      </c>
    </row>
    <row r="5" spans="2:8" x14ac:dyDescent="0.5500000000000000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55000000000000004">
      <c r="B6" s="9" t="s">
        <v>9</v>
      </c>
      <c r="C6" s="9" t="s">
        <v>10</v>
      </c>
      <c r="D6" s="10" t="s">
        <v>11</v>
      </c>
      <c r="E6" s="11">
        <f>+E7+E10+E11+E13+E14</f>
        <v>17623098</v>
      </c>
      <c r="F6" s="11">
        <f>+F7+F10+F11+F13+F14</f>
        <v>0</v>
      </c>
      <c r="G6" s="11">
        <f>E6-F6</f>
        <v>17623098</v>
      </c>
      <c r="H6" s="11"/>
    </row>
    <row r="7" spans="2:8" x14ac:dyDescent="0.55000000000000004">
      <c r="B7" s="12"/>
      <c r="C7" s="12"/>
      <c r="D7" s="13" t="s">
        <v>12</v>
      </c>
      <c r="E7" s="14">
        <f>+E8+E9</f>
        <v>0</v>
      </c>
      <c r="F7" s="14">
        <f>+F8+F9</f>
        <v>0</v>
      </c>
      <c r="G7" s="14">
        <f t="shared" ref="G7:G70" si="0">E7-F7</f>
        <v>0</v>
      </c>
      <c r="H7" s="14"/>
    </row>
    <row r="8" spans="2:8" x14ac:dyDescent="0.5500000000000000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5500000000000000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55000000000000004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55000000000000004">
      <c r="B11" s="12"/>
      <c r="C11" s="12"/>
      <c r="D11" s="13" t="s">
        <v>16</v>
      </c>
      <c r="E11" s="14">
        <f>+E12</f>
        <v>0</v>
      </c>
      <c r="F11" s="14">
        <f>+F12</f>
        <v>0</v>
      </c>
      <c r="G11" s="14">
        <f t="shared" si="0"/>
        <v>0</v>
      </c>
      <c r="H11" s="14"/>
    </row>
    <row r="12" spans="2:8" x14ac:dyDescent="0.55000000000000004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x14ac:dyDescent="0.55000000000000004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x14ac:dyDescent="0.55000000000000004">
      <c r="B14" s="12"/>
      <c r="C14" s="12"/>
      <c r="D14" s="13" t="s">
        <v>19</v>
      </c>
      <c r="E14" s="14">
        <f>+E15+E16+E17+E18</f>
        <v>17623098</v>
      </c>
      <c r="F14" s="14">
        <f>+F15+F16+F17+F18</f>
        <v>0</v>
      </c>
      <c r="G14" s="14">
        <f t="shared" si="0"/>
        <v>17623098</v>
      </c>
      <c r="H14" s="14"/>
    </row>
    <row r="15" spans="2:8" x14ac:dyDescent="0.55000000000000004">
      <c r="B15" s="12"/>
      <c r="C15" s="12"/>
      <c r="D15" s="13" t="s">
        <v>20</v>
      </c>
      <c r="E15" s="14"/>
      <c r="F15" s="14"/>
      <c r="G15" s="14">
        <f t="shared" si="0"/>
        <v>0</v>
      </c>
      <c r="H15" s="14"/>
    </row>
    <row r="16" spans="2:8" x14ac:dyDescent="0.55000000000000004">
      <c r="B16" s="12"/>
      <c r="C16" s="12"/>
      <c r="D16" s="13" t="s">
        <v>21</v>
      </c>
      <c r="E16" s="14">
        <v>17623098</v>
      </c>
      <c r="F16" s="14"/>
      <c r="G16" s="14">
        <f t="shared" si="0"/>
        <v>17623098</v>
      </c>
      <c r="H16" s="14"/>
    </row>
    <row r="17" spans="2:8" x14ac:dyDescent="0.55000000000000004">
      <c r="B17" s="12"/>
      <c r="C17" s="12"/>
      <c r="D17" s="13" t="s">
        <v>22</v>
      </c>
      <c r="E17" s="14"/>
      <c r="F17" s="14"/>
      <c r="G17" s="14">
        <f t="shared" si="0"/>
        <v>0</v>
      </c>
      <c r="H17" s="14"/>
    </row>
    <row r="18" spans="2:8" x14ac:dyDescent="0.55000000000000004">
      <c r="B18" s="12"/>
      <c r="C18" s="12"/>
      <c r="D18" s="13" t="s">
        <v>23</v>
      </c>
      <c r="E18" s="14"/>
      <c r="F18" s="14"/>
      <c r="G18" s="14">
        <f t="shared" si="0"/>
        <v>0</v>
      </c>
      <c r="H18" s="14"/>
    </row>
    <row r="19" spans="2:8" x14ac:dyDescent="0.55000000000000004">
      <c r="B19" s="12"/>
      <c r="C19" s="12"/>
      <c r="D19" s="13" t="s">
        <v>24</v>
      </c>
      <c r="E19" s="14">
        <f>+E20</f>
        <v>0</v>
      </c>
      <c r="F19" s="14">
        <f>+F20</f>
        <v>17927206</v>
      </c>
      <c r="G19" s="14">
        <f t="shared" si="0"/>
        <v>-17927206</v>
      </c>
      <c r="H19" s="14"/>
    </row>
    <row r="20" spans="2:8" x14ac:dyDescent="0.55000000000000004">
      <c r="B20" s="12"/>
      <c r="C20" s="12"/>
      <c r="D20" s="13" t="s">
        <v>19</v>
      </c>
      <c r="E20" s="14">
        <f>+E21</f>
        <v>0</v>
      </c>
      <c r="F20" s="14">
        <f>+F21</f>
        <v>17927206</v>
      </c>
      <c r="G20" s="14">
        <f t="shared" si="0"/>
        <v>-17927206</v>
      </c>
      <c r="H20" s="14"/>
    </row>
    <row r="21" spans="2:8" x14ac:dyDescent="0.55000000000000004">
      <c r="B21" s="12"/>
      <c r="C21" s="12"/>
      <c r="D21" s="13" t="s">
        <v>21</v>
      </c>
      <c r="E21" s="14"/>
      <c r="F21" s="14">
        <v>17927206</v>
      </c>
      <c r="G21" s="14">
        <f t="shared" si="0"/>
        <v>-17927206</v>
      </c>
      <c r="H21" s="14"/>
    </row>
    <row r="22" spans="2:8" x14ac:dyDescent="0.55000000000000004">
      <c r="B22" s="12"/>
      <c r="C22" s="12"/>
      <c r="D22" s="13" t="s">
        <v>25</v>
      </c>
      <c r="E22" s="14"/>
      <c r="F22" s="14"/>
      <c r="G22" s="14">
        <f t="shared" si="0"/>
        <v>0</v>
      </c>
      <c r="H22" s="14"/>
    </row>
    <row r="23" spans="2:8" x14ac:dyDescent="0.55000000000000004">
      <c r="B23" s="12"/>
      <c r="C23" s="12"/>
      <c r="D23" s="13" t="s">
        <v>26</v>
      </c>
      <c r="E23" s="14"/>
      <c r="F23" s="14"/>
      <c r="G23" s="14">
        <f t="shared" si="0"/>
        <v>0</v>
      </c>
      <c r="H23" s="14"/>
    </row>
    <row r="24" spans="2:8" x14ac:dyDescent="0.55000000000000004">
      <c r="B24" s="12"/>
      <c r="C24" s="12"/>
      <c r="D24" s="13" t="s">
        <v>27</v>
      </c>
      <c r="E24" s="14"/>
      <c r="F24" s="14"/>
      <c r="G24" s="14">
        <f t="shared" si="0"/>
        <v>0</v>
      </c>
      <c r="H24" s="14"/>
    </row>
    <row r="25" spans="2:8" x14ac:dyDescent="0.55000000000000004">
      <c r="B25" s="12"/>
      <c r="C25" s="12"/>
      <c r="D25" s="13" t="s">
        <v>28</v>
      </c>
      <c r="E25" s="14">
        <f>+E26+E27+E28</f>
        <v>59400</v>
      </c>
      <c r="F25" s="14">
        <f>+F26+F27+F28</f>
        <v>74400</v>
      </c>
      <c r="G25" s="14">
        <f t="shared" si="0"/>
        <v>-15000</v>
      </c>
      <c r="H25" s="14"/>
    </row>
    <row r="26" spans="2:8" x14ac:dyDescent="0.55000000000000004">
      <c r="B26" s="12"/>
      <c r="C26" s="12"/>
      <c r="D26" s="13" t="s">
        <v>29</v>
      </c>
      <c r="E26" s="14"/>
      <c r="F26" s="14"/>
      <c r="G26" s="14">
        <f t="shared" si="0"/>
        <v>0</v>
      </c>
      <c r="H26" s="14"/>
    </row>
    <row r="27" spans="2:8" x14ac:dyDescent="0.55000000000000004">
      <c r="B27" s="12"/>
      <c r="C27" s="12"/>
      <c r="D27" s="13" t="s">
        <v>30</v>
      </c>
      <c r="E27" s="14"/>
      <c r="F27" s="14"/>
      <c r="G27" s="14">
        <f t="shared" si="0"/>
        <v>0</v>
      </c>
      <c r="H27" s="14"/>
    </row>
    <row r="28" spans="2:8" x14ac:dyDescent="0.55000000000000004">
      <c r="B28" s="12"/>
      <c r="C28" s="12"/>
      <c r="D28" s="13" t="s">
        <v>31</v>
      </c>
      <c r="E28" s="14">
        <v>59400</v>
      </c>
      <c r="F28" s="14">
        <v>74400</v>
      </c>
      <c r="G28" s="14">
        <f t="shared" si="0"/>
        <v>-15000</v>
      </c>
      <c r="H28" s="14"/>
    </row>
    <row r="29" spans="2:8" x14ac:dyDescent="0.55000000000000004">
      <c r="B29" s="12"/>
      <c r="C29" s="15"/>
      <c r="D29" s="16" t="s">
        <v>32</v>
      </c>
      <c r="E29" s="17">
        <f>+E6+E19+E22+E23+E24+E25</f>
        <v>17682498</v>
      </c>
      <c r="F29" s="17">
        <f>+F6+F19+F22+F23+F24+F25</f>
        <v>18001606</v>
      </c>
      <c r="G29" s="17">
        <f t="shared" si="0"/>
        <v>-319108</v>
      </c>
      <c r="H29" s="17"/>
    </row>
    <row r="30" spans="2:8" x14ac:dyDescent="0.55000000000000004">
      <c r="B30" s="12"/>
      <c r="C30" s="9" t="s">
        <v>33</v>
      </c>
      <c r="D30" s="13" t="s">
        <v>34</v>
      </c>
      <c r="E30" s="14">
        <f>+E31+E32+E33+E34+E35+E36+E37</f>
        <v>16986869</v>
      </c>
      <c r="F30" s="14">
        <f>+F31+F32+F33+F34+F35+F36+F37</f>
        <v>17797742</v>
      </c>
      <c r="G30" s="14">
        <f t="shared" si="0"/>
        <v>-810873</v>
      </c>
      <c r="H30" s="14"/>
    </row>
    <row r="31" spans="2:8" x14ac:dyDescent="0.55000000000000004">
      <c r="B31" s="12"/>
      <c r="C31" s="12"/>
      <c r="D31" s="13" t="s">
        <v>35</v>
      </c>
      <c r="E31" s="14"/>
      <c r="F31" s="14"/>
      <c r="G31" s="14">
        <f t="shared" si="0"/>
        <v>0</v>
      </c>
      <c r="H31" s="14"/>
    </row>
    <row r="32" spans="2:8" x14ac:dyDescent="0.55000000000000004">
      <c r="B32" s="12"/>
      <c r="C32" s="12"/>
      <c r="D32" s="13" t="s">
        <v>36</v>
      </c>
      <c r="E32" s="14">
        <v>12416919</v>
      </c>
      <c r="F32" s="14">
        <v>12416919</v>
      </c>
      <c r="G32" s="14">
        <f t="shared" si="0"/>
        <v>0</v>
      </c>
      <c r="H32" s="14"/>
    </row>
    <row r="33" spans="2:8" x14ac:dyDescent="0.55000000000000004">
      <c r="B33" s="12"/>
      <c r="C33" s="12"/>
      <c r="D33" s="13" t="s">
        <v>37</v>
      </c>
      <c r="E33" s="14">
        <v>2079465</v>
      </c>
      <c r="F33" s="14">
        <v>2079465</v>
      </c>
      <c r="G33" s="14">
        <f t="shared" si="0"/>
        <v>0</v>
      </c>
      <c r="H33" s="14"/>
    </row>
    <row r="34" spans="2:8" x14ac:dyDescent="0.55000000000000004">
      <c r="B34" s="12"/>
      <c r="C34" s="12"/>
      <c r="D34" s="13" t="s">
        <v>38</v>
      </c>
      <c r="E34" s="14">
        <v>1650000</v>
      </c>
      <c r="F34" s="14">
        <v>2437973</v>
      </c>
      <c r="G34" s="14">
        <f t="shared" si="0"/>
        <v>-787973</v>
      </c>
      <c r="H34" s="14"/>
    </row>
    <row r="35" spans="2:8" x14ac:dyDescent="0.55000000000000004">
      <c r="B35" s="12"/>
      <c r="C35" s="12"/>
      <c r="D35" s="13" t="s">
        <v>39</v>
      </c>
      <c r="E35" s="14">
        <v>840485</v>
      </c>
      <c r="F35" s="14">
        <v>863385</v>
      </c>
      <c r="G35" s="14">
        <f t="shared" si="0"/>
        <v>-22900</v>
      </c>
      <c r="H35" s="14"/>
    </row>
    <row r="36" spans="2:8" x14ac:dyDescent="0.55000000000000004">
      <c r="B36" s="12"/>
      <c r="C36" s="12"/>
      <c r="D36" s="13" t="s">
        <v>40</v>
      </c>
      <c r="E36" s="14"/>
      <c r="F36" s="14"/>
      <c r="G36" s="14">
        <f t="shared" si="0"/>
        <v>0</v>
      </c>
      <c r="H36" s="14"/>
    </row>
    <row r="37" spans="2:8" x14ac:dyDescent="0.55000000000000004">
      <c r="B37" s="12"/>
      <c r="C37" s="12"/>
      <c r="D37" s="13" t="s">
        <v>41</v>
      </c>
      <c r="E37" s="14"/>
      <c r="F37" s="14"/>
      <c r="G37" s="14">
        <f t="shared" si="0"/>
        <v>0</v>
      </c>
      <c r="H37" s="14"/>
    </row>
    <row r="38" spans="2:8" x14ac:dyDescent="0.55000000000000004">
      <c r="B38" s="12"/>
      <c r="C38" s="12"/>
      <c r="D38" s="13" t="s">
        <v>42</v>
      </c>
      <c r="E38" s="14">
        <f>+E39+E40+E41+E42+E43+E44+E45+E46+E47+E48</f>
        <v>1160096</v>
      </c>
      <c r="F38" s="14">
        <f>+F39+F40+F41+F42+F43+F44+F45+F46+F47+F48</f>
        <v>1236609</v>
      </c>
      <c r="G38" s="14">
        <f t="shared" si="0"/>
        <v>-76513</v>
      </c>
      <c r="H38" s="14"/>
    </row>
    <row r="39" spans="2:8" x14ac:dyDescent="0.55000000000000004">
      <c r="B39" s="12"/>
      <c r="C39" s="12"/>
      <c r="D39" s="13" t="s">
        <v>43</v>
      </c>
      <c r="E39" s="14"/>
      <c r="F39" s="14"/>
      <c r="G39" s="14">
        <f t="shared" si="0"/>
        <v>0</v>
      </c>
      <c r="H39" s="14"/>
    </row>
    <row r="40" spans="2:8" x14ac:dyDescent="0.55000000000000004">
      <c r="B40" s="12"/>
      <c r="C40" s="12"/>
      <c r="D40" s="13" t="s">
        <v>44</v>
      </c>
      <c r="E40" s="14">
        <v>62038</v>
      </c>
      <c r="F40" s="14">
        <v>67318</v>
      </c>
      <c r="G40" s="14">
        <f t="shared" si="0"/>
        <v>-5280</v>
      </c>
      <c r="H40" s="14"/>
    </row>
    <row r="41" spans="2:8" x14ac:dyDescent="0.55000000000000004">
      <c r="B41" s="12"/>
      <c r="C41" s="12"/>
      <c r="D41" s="13" t="s">
        <v>45</v>
      </c>
      <c r="E41" s="14"/>
      <c r="F41" s="14"/>
      <c r="G41" s="14">
        <f t="shared" si="0"/>
        <v>0</v>
      </c>
      <c r="H41" s="14"/>
    </row>
    <row r="42" spans="2:8" x14ac:dyDescent="0.55000000000000004">
      <c r="B42" s="12"/>
      <c r="C42" s="12"/>
      <c r="D42" s="13" t="s">
        <v>46</v>
      </c>
      <c r="E42" s="14"/>
      <c r="F42" s="14"/>
      <c r="G42" s="14">
        <f t="shared" si="0"/>
        <v>0</v>
      </c>
      <c r="H42" s="14"/>
    </row>
    <row r="43" spans="2:8" x14ac:dyDescent="0.55000000000000004">
      <c r="B43" s="12"/>
      <c r="C43" s="12"/>
      <c r="D43" s="13" t="s">
        <v>47</v>
      </c>
      <c r="E43" s="14">
        <v>878088</v>
      </c>
      <c r="F43" s="14">
        <v>923581</v>
      </c>
      <c r="G43" s="14">
        <f t="shared" si="0"/>
        <v>-45493</v>
      </c>
      <c r="H43" s="14"/>
    </row>
    <row r="44" spans="2:8" x14ac:dyDescent="0.55000000000000004">
      <c r="B44" s="12"/>
      <c r="C44" s="12"/>
      <c r="D44" s="13" t="s">
        <v>48</v>
      </c>
      <c r="E44" s="14">
        <v>192690</v>
      </c>
      <c r="F44" s="14">
        <v>218430</v>
      </c>
      <c r="G44" s="14">
        <f t="shared" si="0"/>
        <v>-25740</v>
      </c>
      <c r="H44" s="14"/>
    </row>
    <row r="45" spans="2:8" x14ac:dyDescent="0.55000000000000004">
      <c r="B45" s="12"/>
      <c r="C45" s="12"/>
      <c r="D45" s="13" t="s">
        <v>49</v>
      </c>
      <c r="E45" s="14"/>
      <c r="F45" s="14"/>
      <c r="G45" s="14">
        <f t="shared" si="0"/>
        <v>0</v>
      </c>
      <c r="H45" s="14"/>
    </row>
    <row r="46" spans="2:8" x14ac:dyDescent="0.55000000000000004">
      <c r="B46" s="12"/>
      <c r="C46" s="12"/>
      <c r="D46" s="13" t="s">
        <v>50</v>
      </c>
      <c r="E46" s="14">
        <v>27280</v>
      </c>
      <c r="F46" s="14">
        <v>27280</v>
      </c>
      <c r="G46" s="14">
        <f t="shared" si="0"/>
        <v>0</v>
      </c>
      <c r="H46" s="14"/>
    </row>
    <row r="47" spans="2:8" x14ac:dyDescent="0.55000000000000004">
      <c r="B47" s="12"/>
      <c r="C47" s="12"/>
      <c r="D47" s="13" t="s">
        <v>51</v>
      </c>
      <c r="E47" s="14"/>
      <c r="F47" s="14"/>
      <c r="G47" s="14">
        <f t="shared" si="0"/>
        <v>0</v>
      </c>
      <c r="H47" s="14"/>
    </row>
    <row r="48" spans="2:8" x14ac:dyDescent="0.55000000000000004">
      <c r="B48" s="12"/>
      <c r="C48" s="12"/>
      <c r="D48" s="13" t="s">
        <v>52</v>
      </c>
      <c r="E48" s="14"/>
      <c r="F48" s="14"/>
      <c r="G48" s="14">
        <f t="shared" si="0"/>
        <v>0</v>
      </c>
      <c r="H48" s="14"/>
    </row>
    <row r="49" spans="2:8" x14ac:dyDescent="0.55000000000000004">
      <c r="B49" s="12"/>
      <c r="C49" s="12"/>
      <c r="D49" s="13" t="s">
        <v>53</v>
      </c>
      <c r="E49" s="14">
        <f>+E50+E51+E52+E53+E54+E55+E56+E57+E58+E59+E60+E61+E62+E63+E64+E65+E66+E67</f>
        <v>315310</v>
      </c>
      <c r="F49" s="14">
        <f>+F50+F51+F52+F53+F54+F55+F56+F57+F58+F59+F60+F61+F62+F63+F64+F65+F66+F67</f>
        <v>347625</v>
      </c>
      <c r="G49" s="14">
        <f t="shared" si="0"/>
        <v>-32315</v>
      </c>
      <c r="H49" s="14"/>
    </row>
    <row r="50" spans="2:8" x14ac:dyDescent="0.55000000000000004">
      <c r="B50" s="12"/>
      <c r="C50" s="12"/>
      <c r="D50" s="13" t="s">
        <v>54</v>
      </c>
      <c r="E50" s="14"/>
      <c r="F50" s="14">
        <v>18240</v>
      </c>
      <c r="G50" s="14">
        <f t="shared" si="0"/>
        <v>-18240</v>
      </c>
      <c r="H50" s="14"/>
    </row>
    <row r="51" spans="2:8" x14ac:dyDescent="0.55000000000000004">
      <c r="B51" s="12"/>
      <c r="C51" s="12"/>
      <c r="D51" s="13" t="s">
        <v>55</v>
      </c>
      <c r="E51" s="14"/>
      <c r="F51" s="14"/>
      <c r="G51" s="14">
        <f t="shared" si="0"/>
        <v>0</v>
      </c>
      <c r="H51" s="14"/>
    </row>
    <row r="52" spans="2:8" x14ac:dyDescent="0.55000000000000004">
      <c r="B52" s="12"/>
      <c r="C52" s="12"/>
      <c r="D52" s="13" t="s">
        <v>56</v>
      </c>
      <c r="E52" s="14"/>
      <c r="F52" s="14"/>
      <c r="G52" s="14">
        <f t="shared" si="0"/>
        <v>0</v>
      </c>
      <c r="H52" s="14"/>
    </row>
    <row r="53" spans="2:8" x14ac:dyDescent="0.55000000000000004">
      <c r="B53" s="12"/>
      <c r="C53" s="12"/>
      <c r="D53" s="13" t="s">
        <v>57</v>
      </c>
      <c r="E53" s="14">
        <v>9900</v>
      </c>
      <c r="F53" s="14">
        <v>9900</v>
      </c>
      <c r="G53" s="14">
        <f t="shared" si="0"/>
        <v>0</v>
      </c>
      <c r="H53" s="14"/>
    </row>
    <row r="54" spans="2:8" x14ac:dyDescent="0.55000000000000004">
      <c r="B54" s="12"/>
      <c r="C54" s="12"/>
      <c r="D54" s="13" t="s">
        <v>58</v>
      </c>
      <c r="E54" s="14">
        <v>45223</v>
      </c>
      <c r="F54" s="14">
        <v>22223</v>
      </c>
      <c r="G54" s="14">
        <f t="shared" si="0"/>
        <v>23000</v>
      </c>
      <c r="H54" s="14"/>
    </row>
    <row r="55" spans="2:8" x14ac:dyDescent="0.55000000000000004">
      <c r="B55" s="12"/>
      <c r="C55" s="12"/>
      <c r="D55" s="13" t="s">
        <v>59</v>
      </c>
      <c r="E55" s="14">
        <v>3300</v>
      </c>
      <c r="F55" s="14">
        <v>3300</v>
      </c>
      <c r="G55" s="14">
        <f t="shared" si="0"/>
        <v>0</v>
      </c>
      <c r="H55" s="14"/>
    </row>
    <row r="56" spans="2:8" x14ac:dyDescent="0.55000000000000004">
      <c r="B56" s="12"/>
      <c r="C56" s="12"/>
      <c r="D56" s="13" t="s">
        <v>60</v>
      </c>
      <c r="E56" s="14"/>
      <c r="F56" s="14"/>
      <c r="G56" s="14">
        <f t="shared" si="0"/>
        <v>0</v>
      </c>
      <c r="H56" s="14"/>
    </row>
    <row r="57" spans="2:8" x14ac:dyDescent="0.55000000000000004">
      <c r="B57" s="12"/>
      <c r="C57" s="12"/>
      <c r="D57" s="13" t="s">
        <v>61</v>
      </c>
      <c r="E57" s="14">
        <v>59107</v>
      </c>
      <c r="F57" s="14">
        <v>96182</v>
      </c>
      <c r="G57" s="14">
        <f t="shared" si="0"/>
        <v>-37075</v>
      </c>
      <c r="H57" s="14"/>
    </row>
    <row r="58" spans="2:8" x14ac:dyDescent="0.55000000000000004">
      <c r="B58" s="12"/>
      <c r="C58" s="12"/>
      <c r="D58" s="13" t="s">
        <v>62</v>
      </c>
      <c r="E58" s="14"/>
      <c r="F58" s="14"/>
      <c r="G58" s="14">
        <f t="shared" si="0"/>
        <v>0</v>
      </c>
      <c r="H58" s="14"/>
    </row>
    <row r="59" spans="2:8" x14ac:dyDescent="0.55000000000000004">
      <c r="B59" s="12"/>
      <c r="C59" s="12"/>
      <c r="D59" s="13" t="s">
        <v>63</v>
      </c>
      <c r="E59" s="14"/>
      <c r="F59" s="14"/>
      <c r="G59" s="14">
        <f t="shared" si="0"/>
        <v>0</v>
      </c>
      <c r="H59" s="14"/>
    </row>
    <row r="60" spans="2:8" x14ac:dyDescent="0.55000000000000004">
      <c r="B60" s="12"/>
      <c r="C60" s="12"/>
      <c r="D60" s="13" t="s">
        <v>64</v>
      </c>
      <c r="E60" s="14">
        <v>1100</v>
      </c>
      <c r="F60" s="14">
        <v>1100</v>
      </c>
      <c r="G60" s="14">
        <f t="shared" si="0"/>
        <v>0</v>
      </c>
      <c r="H60" s="14"/>
    </row>
    <row r="61" spans="2:8" x14ac:dyDescent="0.55000000000000004">
      <c r="B61" s="12"/>
      <c r="C61" s="12"/>
      <c r="D61" s="13" t="s">
        <v>48</v>
      </c>
      <c r="E61" s="14"/>
      <c r="F61" s="14"/>
      <c r="G61" s="14">
        <f t="shared" si="0"/>
        <v>0</v>
      </c>
      <c r="H61" s="14"/>
    </row>
    <row r="62" spans="2:8" x14ac:dyDescent="0.55000000000000004">
      <c r="B62" s="12"/>
      <c r="C62" s="12"/>
      <c r="D62" s="13" t="s">
        <v>49</v>
      </c>
      <c r="E62" s="14">
        <v>196680</v>
      </c>
      <c r="F62" s="14">
        <v>196680</v>
      </c>
      <c r="G62" s="14">
        <f t="shared" si="0"/>
        <v>0</v>
      </c>
      <c r="H62" s="14"/>
    </row>
    <row r="63" spans="2:8" x14ac:dyDescent="0.55000000000000004">
      <c r="B63" s="12"/>
      <c r="C63" s="12"/>
      <c r="D63" s="13" t="s">
        <v>65</v>
      </c>
      <c r="E63" s="14"/>
      <c r="F63" s="14"/>
      <c r="G63" s="14">
        <f t="shared" si="0"/>
        <v>0</v>
      </c>
      <c r="H63" s="14"/>
    </row>
    <row r="64" spans="2:8" x14ac:dyDescent="0.55000000000000004">
      <c r="B64" s="12"/>
      <c r="C64" s="12"/>
      <c r="D64" s="13" t="s">
        <v>66</v>
      </c>
      <c r="E64" s="14"/>
      <c r="F64" s="14"/>
      <c r="G64" s="14">
        <f t="shared" si="0"/>
        <v>0</v>
      </c>
      <c r="H64" s="14"/>
    </row>
    <row r="65" spans="2:8" x14ac:dyDescent="0.55000000000000004">
      <c r="B65" s="12"/>
      <c r="C65" s="12"/>
      <c r="D65" s="13" t="s">
        <v>67</v>
      </c>
      <c r="E65" s="14"/>
      <c r="F65" s="14"/>
      <c r="G65" s="14">
        <f t="shared" si="0"/>
        <v>0</v>
      </c>
      <c r="H65" s="14"/>
    </row>
    <row r="66" spans="2:8" x14ac:dyDescent="0.55000000000000004">
      <c r="B66" s="12"/>
      <c r="C66" s="12"/>
      <c r="D66" s="13" t="s">
        <v>68</v>
      </c>
      <c r="E66" s="14"/>
      <c r="F66" s="14"/>
      <c r="G66" s="14">
        <f t="shared" si="0"/>
        <v>0</v>
      </c>
      <c r="H66" s="14"/>
    </row>
    <row r="67" spans="2:8" x14ac:dyDescent="0.55000000000000004">
      <c r="B67" s="12"/>
      <c r="C67" s="12"/>
      <c r="D67" s="13" t="s">
        <v>52</v>
      </c>
      <c r="E67" s="14"/>
      <c r="F67" s="14"/>
      <c r="G67" s="14">
        <f t="shared" si="0"/>
        <v>0</v>
      </c>
      <c r="H67" s="14"/>
    </row>
    <row r="68" spans="2:8" x14ac:dyDescent="0.55000000000000004">
      <c r="B68" s="12"/>
      <c r="C68" s="12"/>
      <c r="D68" s="13" t="s">
        <v>69</v>
      </c>
      <c r="E68" s="14">
        <f>+E69</f>
        <v>858</v>
      </c>
      <c r="F68" s="14">
        <f>+F69</f>
        <v>858</v>
      </c>
      <c r="G68" s="14">
        <f t="shared" si="0"/>
        <v>0</v>
      </c>
      <c r="H68" s="14"/>
    </row>
    <row r="69" spans="2:8" x14ac:dyDescent="0.55000000000000004">
      <c r="B69" s="12"/>
      <c r="C69" s="12"/>
      <c r="D69" s="13" t="s">
        <v>70</v>
      </c>
      <c r="E69" s="14">
        <v>858</v>
      </c>
      <c r="F69" s="14">
        <v>858</v>
      </c>
      <c r="G69" s="14">
        <f t="shared" si="0"/>
        <v>0</v>
      </c>
      <c r="H69" s="14"/>
    </row>
    <row r="70" spans="2:8" x14ac:dyDescent="0.55000000000000004">
      <c r="B70" s="12"/>
      <c r="C70" s="15"/>
      <c r="D70" s="16" t="s">
        <v>71</v>
      </c>
      <c r="E70" s="17">
        <f>+E30+E38+E49+E68</f>
        <v>18463133</v>
      </c>
      <c r="F70" s="17">
        <f>+F30+F38+F49+F68</f>
        <v>19382834</v>
      </c>
      <c r="G70" s="17">
        <f t="shared" si="0"/>
        <v>-919701</v>
      </c>
      <c r="H70" s="17"/>
    </row>
    <row r="71" spans="2:8" x14ac:dyDescent="0.55000000000000004">
      <c r="B71" s="15"/>
      <c r="C71" s="18" t="s">
        <v>72</v>
      </c>
      <c r="D71" s="19"/>
      <c r="E71" s="20">
        <f xml:space="preserve"> +E29 - E70</f>
        <v>-780635</v>
      </c>
      <c r="F71" s="20">
        <f xml:space="preserve"> +F29 - F70</f>
        <v>-1381228</v>
      </c>
      <c r="G71" s="20">
        <f t="shared" ref="G71:G93" si="1">E71-F71</f>
        <v>600593</v>
      </c>
      <c r="H71" s="20"/>
    </row>
    <row r="72" spans="2:8" x14ac:dyDescent="0.55000000000000004">
      <c r="B72" s="9" t="s">
        <v>73</v>
      </c>
      <c r="C72" s="9" t="s">
        <v>10</v>
      </c>
      <c r="D72" s="13" t="s">
        <v>74</v>
      </c>
      <c r="E72" s="14"/>
      <c r="F72" s="14"/>
      <c r="G72" s="14">
        <f t="shared" si="1"/>
        <v>0</v>
      </c>
      <c r="H72" s="14"/>
    </row>
    <row r="73" spans="2:8" x14ac:dyDescent="0.55000000000000004">
      <c r="B73" s="12"/>
      <c r="C73" s="12"/>
      <c r="D73" s="13" t="s">
        <v>75</v>
      </c>
      <c r="E73" s="14">
        <f>+E74</f>
        <v>0</v>
      </c>
      <c r="F73" s="14">
        <f>+F74</f>
        <v>0</v>
      </c>
      <c r="G73" s="14">
        <f t="shared" si="1"/>
        <v>0</v>
      </c>
      <c r="H73" s="14"/>
    </row>
    <row r="74" spans="2:8" x14ac:dyDescent="0.55000000000000004">
      <c r="B74" s="12"/>
      <c r="C74" s="12"/>
      <c r="D74" s="13" t="s">
        <v>76</v>
      </c>
      <c r="E74" s="14"/>
      <c r="F74" s="14"/>
      <c r="G74" s="14">
        <f t="shared" si="1"/>
        <v>0</v>
      </c>
      <c r="H74" s="14"/>
    </row>
    <row r="75" spans="2:8" x14ac:dyDescent="0.55000000000000004">
      <c r="B75" s="12"/>
      <c r="C75" s="15"/>
      <c r="D75" s="16" t="s">
        <v>77</v>
      </c>
      <c r="E75" s="17">
        <f>+E72+E73</f>
        <v>0</v>
      </c>
      <c r="F75" s="17">
        <f>+F72+F73</f>
        <v>0</v>
      </c>
      <c r="G75" s="17">
        <f t="shared" si="1"/>
        <v>0</v>
      </c>
      <c r="H75" s="17"/>
    </row>
    <row r="76" spans="2:8" x14ac:dyDescent="0.55000000000000004">
      <c r="B76" s="12"/>
      <c r="C76" s="9" t="s">
        <v>33</v>
      </c>
      <c r="D76" s="13" t="s">
        <v>78</v>
      </c>
      <c r="E76" s="14"/>
      <c r="F76" s="14"/>
      <c r="G76" s="14">
        <f t="shared" si="1"/>
        <v>0</v>
      </c>
      <c r="H76" s="14"/>
    </row>
    <row r="77" spans="2:8" x14ac:dyDescent="0.55000000000000004">
      <c r="B77" s="12"/>
      <c r="C77" s="12"/>
      <c r="D77" s="13" t="s">
        <v>79</v>
      </c>
      <c r="E77" s="14"/>
      <c r="F77" s="14"/>
      <c r="G77" s="14">
        <f t="shared" si="1"/>
        <v>0</v>
      </c>
      <c r="H77" s="14"/>
    </row>
    <row r="78" spans="2:8" x14ac:dyDescent="0.55000000000000004">
      <c r="B78" s="12"/>
      <c r="C78" s="12"/>
      <c r="D78" s="13" t="s">
        <v>80</v>
      </c>
      <c r="E78" s="14">
        <f>+E79+E80</f>
        <v>0</v>
      </c>
      <c r="F78" s="14">
        <f>+F79+F80</f>
        <v>0</v>
      </c>
      <c r="G78" s="14">
        <f t="shared" si="1"/>
        <v>0</v>
      </c>
      <c r="H78" s="14"/>
    </row>
    <row r="79" spans="2:8" x14ac:dyDescent="0.55000000000000004">
      <c r="B79" s="12"/>
      <c r="C79" s="12"/>
      <c r="D79" s="13" t="s">
        <v>81</v>
      </c>
      <c r="E79" s="14"/>
      <c r="F79" s="14"/>
      <c r="G79" s="14">
        <f t="shared" si="1"/>
        <v>0</v>
      </c>
      <c r="H79" s="14"/>
    </row>
    <row r="80" spans="2:8" x14ac:dyDescent="0.55000000000000004">
      <c r="B80" s="12"/>
      <c r="C80" s="12"/>
      <c r="D80" s="13" t="s">
        <v>82</v>
      </c>
      <c r="E80" s="14"/>
      <c r="F80" s="14"/>
      <c r="G80" s="14">
        <f t="shared" si="1"/>
        <v>0</v>
      </c>
      <c r="H80" s="14"/>
    </row>
    <row r="81" spans="2:8" x14ac:dyDescent="0.55000000000000004">
      <c r="B81" s="12"/>
      <c r="C81" s="15"/>
      <c r="D81" s="16" t="s">
        <v>83</v>
      </c>
      <c r="E81" s="17">
        <f>+E76+E77+E78</f>
        <v>0</v>
      </c>
      <c r="F81" s="17">
        <f>+F76+F77+F78</f>
        <v>0</v>
      </c>
      <c r="G81" s="17">
        <f t="shared" si="1"/>
        <v>0</v>
      </c>
      <c r="H81" s="17"/>
    </row>
    <row r="82" spans="2:8" x14ac:dyDescent="0.55000000000000004">
      <c r="B82" s="15"/>
      <c r="C82" s="21" t="s">
        <v>84</v>
      </c>
      <c r="D82" s="19"/>
      <c r="E82" s="20">
        <f xml:space="preserve"> +E75 - E81</f>
        <v>0</v>
      </c>
      <c r="F82" s="20">
        <f xml:space="preserve"> +F75 - F81</f>
        <v>0</v>
      </c>
      <c r="G82" s="20">
        <f t="shared" si="1"/>
        <v>0</v>
      </c>
      <c r="H82" s="20"/>
    </row>
    <row r="83" spans="2:8" x14ac:dyDescent="0.55000000000000004">
      <c r="B83" s="9" t="s">
        <v>85</v>
      </c>
      <c r="C83" s="9" t="s">
        <v>10</v>
      </c>
      <c r="D83" s="13" t="s">
        <v>86</v>
      </c>
      <c r="E83" s="14"/>
      <c r="F83" s="14"/>
      <c r="G83" s="14">
        <f t="shared" si="1"/>
        <v>0</v>
      </c>
      <c r="H83" s="14"/>
    </row>
    <row r="84" spans="2:8" x14ac:dyDescent="0.55000000000000004">
      <c r="B84" s="12"/>
      <c r="C84" s="12"/>
      <c r="D84" s="13" t="s">
        <v>87</v>
      </c>
      <c r="E84" s="14"/>
      <c r="F84" s="14"/>
      <c r="G84" s="14">
        <f t="shared" si="1"/>
        <v>0</v>
      </c>
      <c r="H84" s="14"/>
    </row>
    <row r="85" spans="2:8" x14ac:dyDescent="0.55000000000000004">
      <c r="B85" s="12"/>
      <c r="C85" s="12"/>
      <c r="D85" s="13" t="s">
        <v>88</v>
      </c>
      <c r="E85" s="14"/>
      <c r="F85" s="14">
        <v>2708236</v>
      </c>
      <c r="G85" s="14">
        <f t="shared" si="1"/>
        <v>-2708236</v>
      </c>
      <c r="H85" s="14"/>
    </row>
    <row r="86" spans="2:8" x14ac:dyDescent="0.55000000000000004">
      <c r="B86" s="12"/>
      <c r="C86" s="15"/>
      <c r="D86" s="16" t="s">
        <v>89</v>
      </c>
      <c r="E86" s="17">
        <f>+E83+E84+E85</f>
        <v>0</v>
      </c>
      <c r="F86" s="17">
        <f>+F83+F84+F85</f>
        <v>2708236</v>
      </c>
      <c r="G86" s="17">
        <f t="shared" si="1"/>
        <v>-2708236</v>
      </c>
      <c r="H86" s="17"/>
    </row>
    <row r="87" spans="2:8" x14ac:dyDescent="0.55000000000000004">
      <c r="B87" s="12"/>
      <c r="C87" s="9" t="s">
        <v>33</v>
      </c>
      <c r="D87" s="13" t="s">
        <v>90</v>
      </c>
      <c r="E87" s="14"/>
      <c r="F87" s="14"/>
      <c r="G87" s="14">
        <f t="shared" si="1"/>
        <v>0</v>
      </c>
      <c r="H87" s="14"/>
    </row>
    <row r="88" spans="2:8" x14ac:dyDescent="0.55000000000000004">
      <c r="B88" s="12"/>
      <c r="C88" s="12"/>
      <c r="D88" s="13" t="s">
        <v>91</v>
      </c>
      <c r="E88" s="14"/>
      <c r="F88" s="14"/>
      <c r="G88" s="14">
        <f t="shared" si="1"/>
        <v>0</v>
      </c>
      <c r="H88" s="14"/>
    </row>
    <row r="89" spans="2:8" x14ac:dyDescent="0.55000000000000004">
      <c r="B89" s="12"/>
      <c r="C89" s="12"/>
      <c r="D89" s="13" t="s">
        <v>92</v>
      </c>
      <c r="E89" s="14">
        <f>+E90</f>
        <v>0</v>
      </c>
      <c r="F89" s="14">
        <f>+F90</f>
        <v>0</v>
      </c>
      <c r="G89" s="14">
        <f t="shared" si="1"/>
        <v>0</v>
      </c>
      <c r="H89" s="14"/>
    </row>
    <row r="90" spans="2:8" x14ac:dyDescent="0.55000000000000004">
      <c r="B90" s="12"/>
      <c r="C90" s="12"/>
      <c r="D90" s="13" t="s">
        <v>93</v>
      </c>
      <c r="E90" s="14"/>
      <c r="F90" s="14"/>
      <c r="G90" s="14">
        <f t="shared" si="1"/>
        <v>0</v>
      </c>
      <c r="H90" s="14"/>
    </row>
    <row r="91" spans="2:8" x14ac:dyDescent="0.55000000000000004">
      <c r="B91" s="12"/>
      <c r="C91" s="12"/>
      <c r="D91" s="22" t="s">
        <v>94</v>
      </c>
      <c r="E91" s="23"/>
      <c r="F91" s="23"/>
      <c r="G91" s="23">
        <f t="shared" si="1"/>
        <v>0</v>
      </c>
      <c r="H91" s="23"/>
    </row>
    <row r="92" spans="2:8" x14ac:dyDescent="0.55000000000000004">
      <c r="B92" s="12"/>
      <c r="C92" s="15"/>
      <c r="D92" s="24" t="s">
        <v>95</v>
      </c>
      <c r="E92" s="25">
        <f>+E87+E88+E89+E91</f>
        <v>0</v>
      </c>
      <c r="F92" s="25">
        <f>+F87+F88+F89+F91</f>
        <v>0</v>
      </c>
      <c r="G92" s="25">
        <f t="shared" si="1"/>
        <v>0</v>
      </c>
      <c r="H92" s="25"/>
    </row>
    <row r="93" spans="2:8" x14ac:dyDescent="0.55000000000000004">
      <c r="B93" s="15"/>
      <c r="C93" s="21" t="s">
        <v>96</v>
      </c>
      <c r="D93" s="19"/>
      <c r="E93" s="20">
        <f xml:space="preserve"> +E86 - E92</f>
        <v>0</v>
      </c>
      <c r="F93" s="20">
        <f xml:space="preserve"> +F86 - F92</f>
        <v>2708236</v>
      </c>
      <c r="G93" s="20">
        <f t="shared" si="1"/>
        <v>-2708236</v>
      </c>
      <c r="H93" s="20"/>
    </row>
    <row r="94" spans="2:8" x14ac:dyDescent="0.55000000000000004">
      <c r="B94" s="26" t="s">
        <v>97</v>
      </c>
      <c r="C94" s="27"/>
      <c r="D94" s="28"/>
      <c r="E94" s="29"/>
      <c r="F94" s="29"/>
      <c r="G94" s="29">
        <f>E94 + E95</f>
        <v>0</v>
      </c>
      <c r="H94" s="29"/>
    </row>
    <row r="95" spans="2:8" x14ac:dyDescent="0.55000000000000004">
      <c r="B95" s="30"/>
      <c r="C95" s="31"/>
      <c r="D95" s="32"/>
      <c r="E95" s="33"/>
      <c r="F95" s="33"/>
      <c r="G95" s="33"/>
      <c r="H95" s="33"/>
    </row>
    <row r="96" spans="2:8" x14ac:dyDescent="0.55000000000000004">
      <c r="B96" s="21" t="s">
        <v>98</v>
      </c>
      <c r="C96" s="18"/>
      <c r="D96" s="19"/>
      <c r="E96" s="20">
        <f xml:space="preserve"> +E71 +E82 +E93 - (E94 + E95)</f>
        <v>-780635</v>
      </c>
      <c r="F96" s="20">
        <f xml:space="preserve"> +F71 +F82 +F93 - (F94 + F95)</f>
        <v>1327008</v>
      </c>
      <c r="G96" s="20">
        <f t="shared" ref="G96:G98" si="2">E96-F96</f>
        <v>-2107643</v>
      </c>
      <c r="H96" s="20"/>
    </row>
    <row r="97" spans="2:8" x14ac:dyDescent="0.55000000000000004">
      <c r="B97" s="21" t="s">
        <v>99</v>
      </c>
      <c r="C97" s="18"/>
      <c r="D97" s="19"/>
      <c r="E97" s="20"/>
      <c r="F97" s="20"/>
      <c r="G97" s="20">
        <f t="shared" si="2"/>
        <v>0</v>
      </c>
      <c r="H97" s="20"/>
    </row>
    <row r="98" spans="2:8" x14ac:dyDescent="0.55000000000000004">
      <c r="B98" s="21" t="s">
        <v>100</v>
      </c>
      <c r="C98" s="18"/>
      <c r="D98" s="19"/>
      <c r="E98" s="20">
        <f xml:space="preserve"> +E96 +E97</f>
        <v>-780635</v>
      </c>
      <c r="F98" s="20">
        <f xml:space="preserve"> +F96 +F97</f>
        <v>1327008</v>
      </c>
      <c r="G98" s="20">
        <f t="shared" si="2"/>
        <v>-2107643</v>
      </c>
      <c r="H98" s="20"/>
    </row>
    <row r="99" spans="2:8" x14ac:dyDescent="0.55000000000000004">
      <c r="B99" s="34"/>
      <c r="C99" s="34"/>
      <c r="D99" s="34"/>
      <c r="E99" s="34"/>
      <c r="F99" s="34"/>
      <c r="G99" s="34"/>
      <c r="H99" s="34"/>
    </row>
    <row r="100" spans="2:8" x14ac:dyDescent="0.55000000000000004">
      <c r="B100" s="34"/>
      <c r="C100" s="34"/>
      <c r="D100" s="34"/>
      <c r="E100" s="34"/>
      <c r="F100" s="34"/>
      <c r="G100" s="34"/>
      <c r="H100" s="34"/>
    </row>
    <row r="101" spans="2:8" x14ac:dyDescent="0.55000000000000004">
      <c r="B101" s="34"/>
      <c r="C101" s="34"/>
      <c r="D101" s="34"/>
      <c r="E101" s="34"/>
      <c r="F101" s="34"/>
      <c r="G101" s="34"/>
      <c r="H101" s="34"/>
    </row>
    <row r="102" spans="2:8" x14ac:dyDescent="0.55000000000000004">
      <c r="B102" s="34"/>
      <c r="C102" s="34"/>
      <c r="D102" s="34"/>
      <c r="E102" s="34"/>
      <c r="F102" s="34"/>
      <c r="G102" s="34"/>
      <c r="H102" s="34"/>
    </row>
    <row r="103" spans="2:8" x14ac:dyDescent="0.55000000000000004">
      <c r="B103" s="34"/>
      <c r="C103" s="34"/>
      <c r="D103" s="34"/>
      <c r="E103" s="34"/>
      <c r="F103" s="34"/>
      <c r="G103" s="34"/>
      <c r="H103" s="34"/>
    </row>
    <row r="104" spans="2:8" x14ac:dyDescent="0.55000000000000004">
      <c r="B104" s="34"/>
      <c r="C104" s="34"/>
      <c r="D104" s="34"/>
      <c r="E104" s="34"/>
      <c r="F104" s="34"/>
      <c r="G104" s="34"/>
      <c r="H104" s="34"/>
    </row>
    <row r="105" spans="2:8" x14ac:dyDescent="0.55000000000000004">
      <c r="B105" s="34"/>
      <c r="C105" s="34"/>
      <c r="D105" s="34"/>
      <c r="E105" s="34"/>
      <c r="F105" s="34"/>
      <c r="G105" s="34"/>
      <c r="H105" s="34"/>
    </row>
    <row r="106" spans="2:8" x14ac:dyDescent="0.55000000000000004">
      <c r="B106" s="34"/>
      <c r="C106" s="34"/>
      <c r="D106" s="34"/>
      <c r="E106" s="34"/>
      <c r="F106" s="34"/>
      <c r="G106" s="34"/>
      <c r="H106" s="34"/>
    </row>
    <row r="107" spans="2:8" x14ac:dyDescent="0.55000000000000004">
      <c r="B107" s="34"/>
      <c r="C107" s="34"/>
      <c r="D107" s="34"/>
      <c r="E107" s="34"/>
      <c r="F107" s="34"/>
      <c r="G107" s="34"/>
      <c r="H107" s="34"/>
    </row>
    <row r="108" spans="2:8" x14ac:dyDescent="0.55000000000000004">
      <c r="B108" s="34"/>
      <c r="C108" s="34"/>
      <c r="D108" s="34"/>
      <c r="E108" s="34"/>
      <c r="F108" s="34"/>
      <c r="G108" s="34"/>
      <c r="H108" s="34"/>
    </row>
  </sheetData>
  <mergeCells count="12">
    <mergeCell ref="B72:B82"/>
    <mergeCell ref="C72:C75"/>
    <mergeCell ref="C76:C81"/>
    <mergeCell ref="B83:B93"/>
    <mergeCell ref="C83:C86"/>
    <mergeCell ref="C87:C92"/>
    <mergeCell ref="B2:H2"/>
    <mergeCell ref="B3:H3"/>
    <mergeCell ref="B5:D5"/>
    <mergeCell ref="B6:B71"/>
    <mergeCell ref="C6:C29"/>
    <mergeCell ref="C30:C70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わたつみの里</vt:lpstr>
      <vt:lpstr>さくらルーム</vt:lpstr>
      <vt:lpstr>さくらルーム!Print_Titles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2025-06-19T03:27:44Z</dcterms:created>
  <dcterms:modified xsi:type="dcterms:W3CDTF">2025-06-19T03:27:46Z</dcterms:modified>
</cp:coreProperties>
</file>